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38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90931584"/>
        <axId val="90933504"/>
      </lineChart>
      <dateAx>
        <axId val="9093158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90933504"/>
        <crosses val="autoZero"/>
        <lblOffset val="100"/>
      </dateAx>
      <valAx>
        <axId val="9093350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9093158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2294.062782600506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0.0065643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0.2390126964128285</v>
      </c>
      <c r="M3" t="inlineStr">
        <is>
          <t>Objectif :</t>
        </is>
      </c>
      <c r="N3" s="58">
        <f>(INDEX(N5:N23,MATCH(MAX(O6),O5:O23,0))/0.9)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0.5643452799999999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1.705413974804302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0.57930304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11.58879664289497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0.0264062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J34" sqref="J3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47.84109986236889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0.01595804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0.003917497396281343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269.5292829550958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0.00230559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0.09464352172401852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0.27700903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3" sqref="N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8.973181913966382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0.07287088999999999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71.3520708109843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0.00294502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0.1839630898734645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43675.90265109146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0.0003503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N8" sqref="N8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9.780135569722127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0.00227004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0.8569023294632641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2.400695682060659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0.01758251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1" sqref="R1:T104857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15.74348784714299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0.00235832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72.35876351222358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0.00115414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0.963295818736276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0.05601458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R25" sqref="R2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0.0001613061766586341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4862.94783938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6" sqref="N6:N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0.8463057229342513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0.31935874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88"/>
    <col width="9.140625" customWidth="1" style="14" min="89" max="16384"/>
  </cols>
  <sheetData>
    <row r="1"/>
    <row r="2"/>
    <row r="3">
      <c r="I3" t="inlineStr">
        <is>
          <t>Actual Price :</t>
        </is>
      </c>
      <c r="J3" s="77" t="n">
        <v>0.03102632821224846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0.04728889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1.159225721460392</v>
      </c>
      <c r="M3" t="inlineStr">
        <is>
          <t>Objectif :</t>
        </is>
      </c>
      <c r="N3" s="58">
        <f>(INDEX(N5:N30,MATCH(MAX(O6),O5:O30,0))/0.9)</f>
        <v/>
      </c>
      <c r="O3" s="56">
        <f>(MAX(O6)*0.85)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0.33629693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($B$10/5)</f>
        <v/>
      </c>
      <c r="O7" s="55">
        <f>($C$5*[1]Params!K9)</f>
        <v/>
      </c>
      <c r="P7" s="55">
        <f>(O7*N7)</f>
        <v/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($B$10/5)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  <c r="V9" s="56" t="n"/>
    </row>
    <row r="10">
      <c r="B10" s="67">
        <f>(SUM(B5:B9))</f>
        <v/>
      </c>
      <c r="D10" s="55">
        <f>(SUM(D5:D9))</f>
        <v/>
      </c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R12" s="1" t="n"/>
      <c r="S12" s="55" t="n"/>
      <c r="T12" s="55" t="n"/>
    </row>
    <row r="13">
      <c r="R13" s="1" t="n"/>
      <c r="S13" s="55" t="n"/>
      <c r="T13" s="55" t="n"/>
    </row>
    <row r="14"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J22" s="58" t="n"/>
      <c r="S22" s="55" t="n"/>
      <c r="T22" s="55" t="n"/>
    </row>
    <row r="23"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R27" s="1">
        <f>(SUM(R5:R26))</f>
        <v/>
      </c>
      <c r="S27" s="55" t="n"/>
      <c r="T27" s="55">
        <f>(SUM(T5:T26))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7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3.82853889254732</v>
      </c>
      <c r="M3" t="inlineStr">
        <is>
          <t>Objectif :</t>
        </is>
      </c>
      <c r="N3" s="58">
        <f>(INDEX(N5:N30,MATCH(MAX(O6:O8,O14:O15),O5:O30,0))/0.9)</f>
        <v/>
      </c>
      <c r="O3" s="56">
        <f>(MAX(O6:O8,O14:O15)*0.85)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(B24*J3)</f>
        <v/>
      </c>
      <c r="K4" s="4">
        <f>(J4/D24-1)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</f>
        <v/>
      </c>
      <c r="S6" s="55">
        <f>(T6/R6)</f>
        <v/>
      </c>
      <c r="T6" s="55">
        <f>D6+B19*1.74+B21*1.7718</f>
        <v/>
      </c>
      <c r="U6" s="55">
        <f>(E6)</f>
        <v/>
      </c>
    </row>
    <row r="7">
      <c r="B7" s="2" t="n">
        <v>0.10056453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3*(($B$6+$R$8+$R$7)/5)-N15-N14</f>
        <v/>
      </c>
      <c r="O16" s="55">
        <f>($C$6*[1]Params!K10)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C23" s="55" t="n"/>
      <c r="D23" s="55" t="n"/>
      <c r="F23" t="inlineStr">
        <is>
          <t>Moy</t>
        </is>
      </c>
      <c r="G23" s="55">
        <f>(D24/B24)</f>
        <v/>
      </c>
      <c r="S23" s="55" t="n"/>
      <c r="T23" s="55" t="n"/>
    </row>
    <row r="24">
      <c r="B24" s="1">
        <f>(SUM(B5:B23))</f>
        <v/>
      </c>
      <c r="C24" s="55" t="n"/>
      <c r="D24" s="55">
        <f>(SUM(D5:D23))</f>
        <v/>
      </c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R27" s="1">
        <f>(SUM(R5:R26))</f>
        <v/>
      </c>
      <c r="S27" s="55" t="n"/>
      <c r="T27" s="55">
        <f>(SUM(T5:T26))</f>
        <v/>
      </c>
    </row>
  </sheetData>
  <conditionalFormatting sqref="C5:C6 C12:C14 C16:C17 O9 O16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V41" sqref="V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09"/>
    <col width="9.140625" customWidth="1" style="14" min="11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0.3485477517309356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0.07494049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1.09285966243086e-05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258.47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0.004865610184074737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8"/>
  <sheetViews>
    <sheetView workbookViewId="0">
      <selection activeCell="T33" sqref="T33:U3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113.0571342370676</v>
      </c>
      <c r="M3" t="inlineStr">
        <is>
          <t>Objectif :</t>
        </is>
      </c>
      <c r="N3" s="58">
        <f>(INDEX(N5:N26,MATCH(MAX(O6:O9,O23:O25,O14:O17),O5:O26,0))/0.9)</f>
        <v/>
      </c>
      <c r="O3" s="56">
        <f>(MAX(O14:O17,O23:O25,O6:O9)*0.85)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(B44*J3)</f>
        <v/>
      </c>
      <c r="K4" s="4">
        <f>(J4/D44-1)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0.06278008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($B$19+$R$19)/5</f>
        <v/>
      </c>
      <c r="O26" s="55">
        <f>($S$15*[1]Params!K11)</f>
        <v/>
      </c>
      <c r="P26" s="55">
        <f>(O26*N26)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C43" s="55" t="n"/>
      <c r="D43" s="55" t="n"/>
      <c r="E43" s="55" t="n"/>
      <c r="S43" s="55" t="n"/>
      <c r="T43" s="55" t="n"/>
    </row>
    <row r="44">
      <c r="B44" s="58">
        <f>(SUM(B5:B43))</f>
        <v/>
      </c>
      <c r="C44" s="55" t="n"/>
      <c r="D44" s="55">
        <f>(SUM(D5:D43))</f>
        <v/>
      </c>
      <c r="E44" s="55" t="n"/>
      <c r="F44" t="inlineStr">
        <is>
          <t>Moy</t>
        </is>
      </c>
      <c r="G44" s="55">
        <f>(D44/B44)</f>
        <v/>
      </c>
      <c r="R44" s="58">
        <f>(SUM(R5:R36))</f>
        <v/>
      </c>
      <c r="S44" s="55" t="n"/>
      <c r="T44" s="55">
        <f>(SUM(T5:T36))</f>
        <v/>
      </c>
      <c r="V44" t="inlineStr">
        <is>
          <t>Moy</t>
        </is>
      </c>
      <c r="W44" s="55">
        <f>(T44/R44)</f>
        <v/>
      </c>
    </row>
    <row r="45">
      <c r="M45" s="58" t="n"/>
      <c r="S45" s="55" t="n"/>
      <c r="T45" s="55" t="n"/>
    </row>
    <row r="46"/>
    <row r="47"/>
    <row r="48">
      <c r="N48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4 W44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R23" sqref="R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0.1061057526651789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0.24766374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6.728753954859665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0.00259374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7" sqref="R7:T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0.6192095123596318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0.80164908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72"/>
    <col width="9.140625" customWidth="1" style="14" min="73" max="16384"/>
  </cols>
  <sheetData>
    <row r="1"/>
    <row r="2"/>
    <row r="3">
      <c r="I3" t="inlineStr">
        <is>
          <t>Actual Price :</t>
        </is>
      </c>
      <c r="J3" s="77" t="n">
        <v>13.70852312667824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0.63090954</v>
      </c>
      <c r="C5" s="55">
        <f>(D5/B5)</f>
        <v/>
      </c>
      <c r="D5" s="55" t="n">
        <v>7.9977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8.679e-05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tabSelected="1" workbookViewId="0">
      <selection activeCell="O28" sqref="O2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72"/>
    <col width="9.140625" customWidth="1" style="14" min="73" max="16384"/>
  </cols>
  <sheetData>
    <row r="1"/>
    <row r="2"/>
    <row r="3">
      <c r="I3" t="inlineStr">
        <is>
          <t>Actual Price :</t>
        </is>
      </c>
      <c r="J3" s="77" t="n">
        <v>3.151586280872465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1.98863694</v>
      </c>
      <c r="C5" s="55">
        <f>(D5/B5)</f>
        <v/>
      </c>
      <c r="D5" s="55" t="n">
        <v>5.9973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1.54e-05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0.5026421302060211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0.006670007488208759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31.2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8.199999999999999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13.5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(-318/3)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G40" sqref="G4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79"/>
    <col width="9.140625" customWidth="1" style="14" min="8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13.2073450925095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8.47e-06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0.6163036952023248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0.72622816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2023-12-24T13:01:46Z</dcterms:modified>
  <cp:lastModifiedBy>Tiko</cp:lastModifiedBy>
</cp:coreProperties>
</file>