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31" l="1"/>
  <c r="C49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7" l="1"/>
  <c r="D7" l="1"/>
  <c r="E7" s="1"/>
  <c r="D22"/>
  <c r="D50"/>
  <c r="D38"/>
  <c r="D13"/>
  <c r="D30"/>
  <c r="D27"/>
  <c r="M9"/>
  <c r="D28"/>
  <c r="D46"/>
  <c r="D54"/>
  <c r="D35"/>
  <c r="D32"/>
  <c r="D12"/>
  <c r="D25"/>
  <c r="D41"/>
  <c r="D21"/>
  <c r="D53"/>
  <c r="D39"/>
  <c r="D14"/>
  <c r="D43"/>
  <c r="D33"/>
  <c r="D16"/>
  <c r="N8"/>
  <c r="D45"/>
  <c r="D18"/>
  <c r="D42"/>
  <c r="N9"/>
  <c r="D37"/>
  <c r="D24"/>
  <c r="D15"/>
  <c r="D55"/>
  <c r="D20"/>
  <c r="D34"/>
  <c r="D52"/>
  <c r="D23"/>
  <c r="D19"/>
  <c r="D51"/>
  <c r="D40"/>
  <c r="D31"/>
  <c r="D44"/>
  <c r="D29"/>
  <c r="D49"/>
  <c r="D47"/>
  <c r="Q3"/>
  <c r="D48"/>
  <c r="M8"/>
  <c r="D26"/>
  <c r="D36"/>
  <c r="D17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N23" l="1"/>
  <c r="M23"/>
  <c r="N24" l="1"/>
  <c r="M24"/>
  <c r="N25" l="1"/>
  <c r="M25"/>
  <c r="N26" l="1"/>
  <c r="M26"/>
  <c r="M27" l="1"/>
  <c r="N27"/>
  <c r="N28" l="1"/>
  <c r="M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<sst xmlns="http://schemas.openxmlformats.org/spreadsheetml/2006/main" count="107" uniqueCount="67">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</sst>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1333.2039257078009</c:v>
                </c:pt>
                <c:pt idx="1">
                  <c:v>1243.1862106036212</c:v>
                </c:pt>
                <c:pt idx="2">
                  <c:v>553.85</c:v>
                </c:pt>
                <c:pt idx="3">
                  <c:v>267.12480458312274</c:v>
                </c:pt>
                <c:pt idx="4">
                  <c:v>232.07670290764887</c:v>
                </c:pt>
                <c:pt idx="5">
                  <c:v>832.724119473462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1333.2039257078009</v>
          </cell>
        </row>
      </sheetData>
      <sheetData sheetId="1">
        <row r="4">
          <cell r="J4">
            <v>1243.1862106036212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2.6289414246363538</v>
          </cell>
        </row>
      </sheetData>
      <sheetData sheetId="4">
        <row r="47">
          <cell r="M47">
            <v>111.75</v>
          </cell>
          <cell r="O47">
            <v>2.0725237455912122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3.3860284981817657</v>
          </cell>
        </row>
      </sheetData>
      <sheetData sheetId="8">
        <row r="4">
          <cell r="J4">
            <v>45.361504214517502</v>
          </cell>
        </row>
      </sheetData>
      <sheetData sheetId="9">
        <row r="4">
          <cell r="J4">
            <v>11.925357929681486</v>
          </cell>
        </row>
      </sheetData>
      <sheetData sheetId="10">
        <row r="4">
          <cell r="J4">
            <v>23.916404185698351</v>
          </cell>
        </row>
      </sheetData>
      <sheetData sheetId="11">
        <row r="4">
          <cell r="J4">
            <v>13.938274519497936</v>
          </cell>
        </row>
      </sheetData>
      <sheetData sheetId="12">
        <row r="4">
          <cell r="J4">
            <v>55.415058087170493</v>
          </cell>
        </row>
      </sheetData>
      <sheetData sheetId="13">
        <row r="4">
          <cell r="J4">
            <v>3.5875168216681952</v>
          </cell>
        </row>
      </sheetData>
      <sheetData sheetId="14">
        <row r="4">
          <cell r="J4">
            <v>232.07670290764887</v>
          </cell>
        </row>
      </sheetData>
      <sheetData sheetId="15">
        <row r="4">
          <cell r="J4">
            <v>5.6269690099598551</v>
          </cell>
        </row>
      </sheetData>
      <sheetData sheetId="16">
        <row r="4">
          <cell r="J4">
            <v>37.045510533032669</v>
          </cell>
        </row>
      </sheetData>
      <sheetData sheetId="17">
        <row r="4">
          <cell r="J4">
            <v>5.1035960413725228</v>
          </cell>
        </row>
      </sheetData>
      <sheetData sheetId="18">
        <row r="4">
          <cell r="J4">
            <v>5.1470553175052931</v>
          </cell>
        </row>
      </sheetData>
      <sheetData sheetId="19">
        <row r="4">
          <cell r="J4">
            <v>15.135323515191679</v>
          </cell>
        </row>
      </sheetData>
      <sheetData sheetId="20">
        <row r="4">
          <cell r="J4">
            <v>2.7053329734998757</v>
          </cell>
        </row>
      </sheetData>
      <sheetData sheetId="21">
        <row r="4">
          <cell r="J4">
            <v>13.795130316946974</v>
          </cell>
        </row>
      </sheetData>
      <sheetData sheetId="22">
        <row r="4">
          <cell r="J4">
            <v>9.6011096430481615</v>
          </cell>
        </row>
      </sheetData>
      <sheetData sheetId="23">
        <row r="4">
          <cell r="J4">
            <v>12.478988621817654</v>
          </cell>
        </row>
      </sheetData>
      <sheetData sheetId="24">
        <row r="4">
          <cell r="J4">
            <v>3.6039108192385898</v>
          </cell>
        </row>
      </sheetData>
      <sheetData sheetId="25">
        <row r="4">
          <cell r="J4">
            <v>18.326714858537741</v>
          </cell>
        </row>
      </sheetData>
      <sheetData sheetId="26">
        <row r="4">
          <cell r="J4">
            <v>57.7464103867486</v>
          </cell>
        </row>
      </sheetData>
      <sheetData sheetId="27">
        <row r="4">
          <cell r="J4">
            <v>1.7937413231286965</v>
          </cell>
        </row>
      </sheetData>
      <sheetData sheetId="28">
        <row r="4">
          <cell r="J4">
            <v>42.305590157840378</v>
          </cell>
        </row>
      </sheetData>
      <sheetData sheetId="29">
        <row r="4">
          <cell r="J4">
            <v>37.381589575808277</v>
          </cell>
        </row>
      </sheetData>
      <sheetData sheetId="30">
        <row r="4">
          <cell r="J4">
            <v>2.5721648127075984</v>
          </cell>
        </row>
      </sheetData>
      <sheetData sheetId="31">
        <row r="4">
          <cell r="J4">
            <v>4.6597410778975155</v>
          </cell>
        </row>
      </sheetData>
      <sheetData sheetId="32">
        <row r="4">
          <cell r="J4">
            <v>2.9323915498349558</v>
          </cell>
        </row>
      </sheetData>
      <sheetData sheetId="33">
        <row r="4">
          <cell r="J4">
            <v>267.12480458312274</v>
          </cell>
        </row>
      </sheetData>
      <sheetData sheetId="34">
        <row r="4">
          <cell r="J4">
            <v>0.98422441249358328</v>
          </cell>
        </row>
      </sheetData>
      <sheetData sheetId="35">
        <row r="4">
          <cell r="J4">
            <v>13.934562105188881</v>
          </cell>
        </row>
      </sheetData>
      <sheetData sheetId="36">
        <row r="4">
          <cell r="J4">
            <v>19.539558355067065</v>
          </cell>
        </row>
      </sheetData>
      <sheetData sheetId="37">
        <row r="4">
          <cell r="J4">
            <v>11.109794696207143</v>
          </cell>
        </row>
      </sheetData>
      <sheetData sheetId="38">
        <row r="4">
          <cell r="J4">
            <v>10.396306343745398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3.84+5.53</f>
        <v>9.370000000000001</v>
      </c>
      <c r="J2" t="s">
        <v>6</v>
      </c>
      <c r="K2" s="9">
        <f>13.17+37.53</f>
        <v>50.7</v>
      </c>
      <c r="M2" t="s">
        <v>59</v>
      </c>
      <c r="N2" s="9">
        <f>553.85</f>
        <v>553.85</v>
      </c>
      <c r="P2" t="s">
        <v>8</v>
      </c>
      <c r="Q2" s="10">
        <f>N2+K2+H2</f>
        <v>613.92000000000007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0.13758341410188316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4462.165763275656</v>
      </c>
      <c r="D7" s="20">
        <f>(C7*[1]Feuil1!$K$2-C4)/C4</f>
        <v>0.5653704104012518</v>
      </c>
      <c r="E7" s="31">
        <f>C7-C7/(1+D7)</f>
        <v>1611.6163127262057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1333.2039257078009</v>
      </c>
    </row>
    <row r="9" spans="2:20">
      <c r="M9" s="17" t="str">
        <f>IF(C13&gt;C7*Params!F8,B13,"Others")</f>
        <v>BTC</v>
      </c>
      <c r="N9" s="18">
        <f>IF(C13&gt;C7*0.1,C13,C7)</f>
        <v>1243.1862106036212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553.85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267.12480458312274</v>
      </c>
    </row>
    <row r="12" spans="2:20">
      <c r="B12" s="7" t="s">
        <v>19</v>
      </c>
      <c r="C12" s="1">
        <f>[2]ETH!J4</f>
        <v>1333.2039257078009</v>
      </c>
      <c r="D12" s="20">
        <f>C12/$C$7</f>
        <v>0.29877956051751464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232.07670290764887</v>
      </c>
    </row>
    <row r="13" spans="2:20">
      <c r="B13" s="7" t="s">
        <v>4</v>
      </c>
      <c r="C13" s="1">
        <f>[2]BTC!J4</f>
        <v>1243.1862106036212</v>
      </c>
      <c r="D13" s="20">
        <f t="shared" ref="D13:D55" si="0">C13/$C$7</f>
        <v>0.27860601254109479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832.724119473462</v>
      </c>
      <c r="Q13" s="23"/>
    </row>
    <row r="14" spans="2:20">
      <c r="B14" s="7" t="s">
        <v>59</v>
      </c>
      <c r="C14" s="1">
        <f>$N$2</f>
        <v>553.85</v>
      </c>
      <c r="D14" s="20">
        <f t="shared" si="0"/>
        <v>0.1241213413805186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267.12480458312274</v>
      </c>
      <c r="D15" s="20">
        <f t="shared" si="0"/>
        <v>5.9864383968341782E-2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232.07670290764887</v>
      </c>
      <c r="D16" s="20">
        <f t="shared" si="0"/>
        <v>5.2009879332067306E-2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2.5043892568877769E-2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2.0169577907821021E-2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1.4017856645935609E-2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57.7464103867486</v>
      </c>
      <c r="D20" s="20">
        <f t="shared" si="0"/>
        <v>1.2941341368805899E-2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55.415058087170493</v>
      </c>
      <c r="D21" s="20">
        <f t="shared" si="0"/>
        <v>1.2418870348395696E-2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1.1362195554739177E-2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45.361504214517502</v>
      </c>
      <c r="D23" s="20">
        <f t="shared" si="0"/>
        <v>1.0165804369674026E-2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42.305590157840378</v>
      </c>
      <c r="D24" s="20">
        <f t="shared" si="0"/>
        <v>9.4809544069434197E-3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37.381589575808277</v>
      </c>
      <c r="D25" s="20">
        <f t="shared" si="0"/>
        <v>8.3774542585272806E-3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37.045510533032669</v>
      </c>
      <c r="D26" s="20">
        <f t="shared" si="0"/>
        <v>8.3021367870111853E-3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23.916404185698351</v>
      </c>
      <c r="D27" s="20">
        <f t="shared" si="0"/>
        <v>5.3598197499819967E-3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19.539558355067065</v>
      </c>
      <c r="D28" s="20">
        <f t="shared" si="0"/>
        <v>4.378940494743782E-3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18.326714858537741</v>
      </c>
      <c r="D29" s="20">
        <f t="shared" si="0"/>
        <v>4.1071344792633123E-3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9.370000000000001</v>
      </c>
      <c r="D30" s="20">
        <f t="shared" si="0"/>
        <v>2.0998771666253667E-3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15.135323515191679</v>
      </c>
      <c r="D31" s="20">
        <f t="shared" si="0"/>
        <v>3.3919231866637125E-3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13.938274519497936</v>
      </c>
      <c r="D32" s="20">
        <f t="shared" si="0"/>
        <v>3.1236568202401139E-3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13.795130316946974</v>
      </c>
      <c r="D33" s="20">
        <f t="shared" si="0"/>
        <v>3.0915772852911742E-3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13.934562105188881</v>
      </c>
      <c r="D34" s="20">
        <f t="shared" si="0"/>
        <v>3.1228248443553072E-3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12.478988621817654</v>
      </c>
      <c r="D35" s="20">
        <f t="shared" si="0"/>
        <v>2.7966214802062584E-3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11.925357929681486</v>
      </c>
      <c r="D36" s="20">
        <f t="shared" si="0"/>
        <v>2.6725492871262435E-3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11.109794696207143</v>
      </c>
      <c r="D37" s="20">
        <f t="shared" si="0"/>
        <v>2.4897763296116305E-3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10.396306343745398</v>
      </c>
      <c r="D38" s="20">
        <f t="shared" si="0"/>
        <v>2.3298790083749635E-3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2.3531174225791193E-3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9.6011096430481615</v>
      </c>
      <c r="D40" s="20">
        <f t="shared" si="0"/>
        <v>2.1516703216332396E-3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5.6269690099598551</v>
      </c>
      <c r="D41" s="20">
        <f t="shared" si="0"/>
        <v>1.2610398870142201E-3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5.1470553175052931</v>
      </c>
      <c r="D42" s="20">
        <f t="shared" si="0"/>
        <v>1.1534881469143052E-3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5.1035960413725228</v>
      </c>
      <c r="D43" s="20">
        <f t="shared" si="0"/>
        <v>1.1437486440723341E-3</v>
      </c>
    </row>
    <row r="44" spans="2:14">
      <c r="B44" s="22" t="s">
        <v>56</v>
      </c>
      <c r="C44" s="9">
        <f>[2]SHIB!$J$4</f>
        <v>4.6597410778975155</v>
      </c>
      <c r="D44" s="20">
        <f t="shared" si="0"/>
        <v>1.0442778966769761E-3</v>
      </c>
    </row>
    <row r="45" spans="2:14">
      <c r="B45" s="22" t="s">
        <v>23</v>
      </c>
      <c r="C45" s="9">
        <f>[2]LUNA!J4</f>
        <v>3.6039108192385898</v>
      </c>
      <c r="D45" s="20">
        <f t="shared" si="0"/>
        <v>8.0765955601635358E-4</v>
      </c>
    </row>
    <row r="46" spans="2:14">
      <c r="B46" s="22" t="s">
        <v>36</v>
      </c>
      <c r="C46" s="9">
        <f>[2]AMP!$J$4</f>
        <v>3.5875168216681952</v>
      </c>
      <c r="D46" s="20">
        <f t="shared" si="0"/>
        <v>8.039855558917235E-4</v>
      </c>
    </row>
    <row r="47" spans="2:14">
      <c r="B47" s="22" t="s">
        <v>64</v>
      </c>
      <c r="C47" s="10">
        <f>[2]ACE!$J$4</f>
        <v>3.3860284981817657</v>
      </c>
      <c r="D47" s="20">
        <f t="shared" si="0"/>
        <v>7.5883072880199266E-4</v>
      </c>
    </row>
    <row r="48" spans="2:14">
      <c r="B48" s="22" t="s">
        <v>40</v>
      </c>
      <c r="C48" s="9">
        <f>[2]SHPING!$J$4</f>
        <v>2.9323915498349558</v>
      </c>
      <c r="D48" s="20">
        <f t="shared" si="0"/>
        <v>6.5716777578480191E-4</v>
      </c>
    </row>
    <row r="49" spans="2:4">
      <c r="B49" s="22" t="s">
        <v>62</v>
      </c>
      <c r="C49" s="10">
        <f>[2]SEI!$J$4</f>
        <v>2.5721648127075984</v>
      </c>
      <c r="D49" s="20">
        <f t="shared" si="0"/>
        <v>5.7643865090735305E-4</v>
      </c>
    </row>
    <row r="50" spans="2:4">
      <c r="B50" s="22" t="s">
        <v>50</v>
      </c>
      <c r="C50" s="9">
        <f>[2]KAVA!$J$4</f>
        <v>2.7053329734998757</v>
      </c>
      <c r="D50" s="20">
        <f t="shared" si="0"/>
        <v>6.0628249084003169E-4</v>
      </c>
    </row>
    <row r="51" spans="2:4">
      <c r="B51" s="7" t="s">
        <v>25</v>
      </c>
      <c r="C51" s="1">
        <f>[2]POLIS!J4</f>
        <v>2.6289414246363538</v>
      </c>
      <c r="D51" s="20">
        <f t="shared" si="0"/>
        <v>5.891626542144547E-4</v>
      </c>
    </row>
    <row r="52" spans="2:4">
      <c r="B52" s="7" t="s">
        <v>28</v>
      </c>
      <c r="C52" s="1">
        <f>[2]ATLAS!O47</f>
        <v>2.0725237455912122</v>
      </c>
      <c r="D52" s="20">
        <f t="shared" si="0"/>
        <v>4.6446587947234435E-4</v>
      </c>
    </row>
    <row r="53" spans="2:4">
      <c r="B53" s="22" t="s">
        <v>63</v>
      </c>
      <c r="C53" s="10">
        <f>[2]MEME!$J$4</f>
        <v>1.7937413231286965</v>
      </c>
      <c r="D53" s="20">
        <f t="shared" si="0"/>
        <v>4.0198894848135784E-4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3.8026234120769E-4</v>
      </c>
    </row>
    <row r="55" spans="2:4">
      <c r="B55" s="22" t="s">
        <v>43</v>
      </c>
      <c r="C55" s="9">
        <f>[2]TRX!$J$4</f>
        <v>0.98422441249358328</v>
      </c>
      <c r="D55" s="20">
        <f t="shared" si="0"/>
        <v>2.2057101073965225E-4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2023-12-28T21:42:25Z</dcterms:modified>
</cp:coreProperties>
</file>