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29" l="1"/>
  <c r="T2"/>
  <c r="C25" i="2" l="1"/>
  <c r="C34" i="1" l="1"/>
  <c r="C4"/>
  <c r="C38"/>
  <c r="C27"/>
  <c r="Q2" l="1"/>
  <c r="C44" l="1"/>
  <c r="C43" l="1"/>
  <c r="C39" l="1"/>
  <c r="C33" l="1"/>
  <c r="C49"/>
  <c r="C36"/>
  <c r="C37"/>
  <c r="C40"/>
  <c r="C31" l="1"/>
  <c r="C45" l="1"/>
  <c r="C24"/>
  <c r="C21"/>
  <c r="C47"/>
  <c r="C32"/>
  <c r="C41"/>
  <c r="C18"/>
  <c r="C28"/>
  <c r="C35"/>
  <c r="C46"/>
  <c r="C25"/>
  <c r="C17"/>
  <c r="C13" l="1"/>
  <c r="C30"/>
  <c r="C19"/>
  <c r="C15"/>
  <c r="C12"/>
  <c r="C48"/>
  <c r="C14"/>
  <c r="C42"/>
  <c r="C26" l="1"/>
  <c r="C23"/>
  <c r="C22"/>
  <c r="C20"/>
  <c r="C16" l="1"/>
  <c r="C50" l="1"/>
  <c r="C7"/>
  <c r="D16" s="1"/>
  <c r="D50" l="1"/>
  <c r="D31"/>
  <c r="D38"/>
  <c r="Q3"/>
  <c r="D37"/>
  <c r="D49"/>
  <c r="D44"/>
  <c r="D34"/>
  <c r="D7"/>
  <c r="E7" s="1"/>
  <c r="D29"/>
  <c r="D43"/>
  <c r="D39"/>
  <c r="D27"/>
  <c r="D33"/>
  <c r="D40"/>
  <c r="D36"/>
  <c r="D47"/>
  <c r="D35"/>
  <c r="D18"/>
  <c r="D41"/>
  <c r="D32"/>
  <c r="D45"/>
  <c r="D17"/>
  <c r="D28"/>
  <c r="D46"/>
  <c r="D21"/>
  <c r="D24"/>
  <c r="D25"/>
  <c r="N9"/>
  <c r="D13"/>
  <c r="D42"/>
  <c r="D14"/>
  <c r="D48"/>
  <c r="D19"/>
  <c r="M9"/>
  <c r="D15"/>
  <c r="D12"/>
  <c r="D30"/>
  <c r="M8"/>
  <c r="N8"/>
  <c r="D20"/>
  <c r="D22"/>
  <c r="D26"/>
  <c r="D23"/>
  <c r="M10" l="1"/>
  <c r="N10"/>
  <c r="M11" l="1"/>
  <c r="N11"/>
  <c r="M12" l="1"/>
  <c r="N12"/>
  <c r="N13" l="1"/>
  <c r="M13"/>
  <c r="M14" l="1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M26" l="1"/>
  <c r="N26"/>
  <c r="N27" l="1"/>
  <c r="M27"/>
  <c r="M28" l="1"/>
  <c r="N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M37" l="1"/>
  <c r="N37"/>
  <c r="N38" l="1"/>
  <c r="M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<sst xmlns="http://schemas.openxmlformats.org/spreadsheetml/2006/main" count="97" uniqueCount="60">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</sst>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BNB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939.7660071879792</c:v>
                </c:pt>
                <c:pt idx="1">
                  <c:v>871.32290283622865</c:v>
                </c:pt>
                <c:pt idx="2">
                  <c:v>194.7985344435985</c:v>
                </c:pt>
                <c:pt idx="3">
                  <c:v>668.68618859639128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939.7660071879792</v>
          </cell>
        </row>
      </sheetData>
      <sheetData sheetId="1">
        <row r="4">
          <cell r="J4">
            <v>871.32290283622865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0.79807834153238688</v>
          </cell>
        </row>
      </sheetData>
      <sheetData sheetId="4">
        <row r="46">
          <cell r="M46">
            <v>79.390000000000015</v>
          </cell>
          <cell r="O46">
            <v>0.68177253696815043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26.752665914879543</v>
          </cell>
        </row>
      </sheetData>
      <sheetData sheetId="8">
        <row r="4">
          <cell r="J4">
            <v>7.0096675426546673</v>
          </cell>
        </row>
      </sheetData>
      <sheetData sheetId="9">
        <row r="4">
          <cell r="J4">
            <v>16.656687110537021</v>
          </cell>
        </row>
      </sheetData>
      <sheetData sheetId="10">
        <row r="4">
          <cell r="J4">
            <v>11.460967982946602</v>
          </cell>
        </row>
      </sheetData>
      <sheetData sheetId="11">
        <row r="4">
          <cell r="J4">
            <v>33.909203008266175</v>
          </cell>
        </row>
      </sheetData>
      <sheetData sheetId="12">
        <row r="4">
          <cell r="J4">
            <v>1.9463311168243305</v>
          </cell>
        </row>
      </sheetData>
      <sheetData sheetId="13">
        <row r="4">
          <cell r="J4">
            <v>194.7985344435985</v>
          </cell>
        </row>
      </sheetData>
      <sheetData sheetId="14">
        <row r="4">
          <cell r="J4">
            <v>4.0158873120629979</v>
          </cell>
        </row>
      </sheetData>
      <sheetData sheetId="15">
        <row r="4">
          <cell r="J4">
            <v>28.515012483267025</v>
          </cell>
        </row>
      </sheetData>
      <sheetData sheetId="16">
        <row r="4">
          <cell r="J4">
            <v>4.2523022150618361</v>
          </cell>
        </row>
      </sheetData>
      <sheetData sheetId="17">
        <row r="4">
          <cell r="J4">
            <v>5.4536722879817239</v>
          </cell>
        </row>
      </sheetData>
      <sheetData sheetId="18">
        <row r="4">
          <cell r="J4">
            <v>7.9378438530650914</v>
          </cell>
        </row>
      </sheetData>
      <sheetData sheetId="19">
        <row r="4">
          <cell r="J4">
            <v>6.4133076230107404</v>
          </cell>
        </row>
      </sheetData>
      <sheetData sheetId="20">
        <row r="4">
          <cell r="J4">
            <v>9.0675580295599421</v>
          </cell>
        </row>
      </sheetData>
      <sheetData sheetId="21">
        <row r="4">
          <cell r="J4">
            <v>1.3219635831280621</v>
          </cell>
        </row>
      </sheetData>
      <sheetData sheetId="22">
        <row r="4">
          <cell r="J4">
            <v>27.83114606738912</v>
          </cell>
        </row>
      </sheetData>
      <sheetData sheetId="23">
        <row r="4">
          <cell r="J4">
            <v>31.869390318231805</v>
          </cell>
        </row>
      </sheetData>
      <sheetData sheetId="24">
        <row r="4">
          <cell r="J4">
            <v>24.067029818456728</v>
          </cell>
        </row>
      </sheetData>
      <sheetData sheetId="25">
        <row r="4">
          <cell r="J4">
            <v>25.387341152078449</v>
          </cell>
        </row>
      </sheetData>
      <sheetData sheetId="26">
        <row r="4">
          <cell r="J4">
            <v>3.3741993236382162</v>
          </cell>
        </row>
      </sheetData>
      <sheetData sheetId="27">
        <row r="4">
          <cell r="J4">
            <v>159.68264652185897</v>
          </cell>
        </row>
      </sheetData>
      <sheetData sheetId="28">
        <row r="4">
          <cell r="J4">
            <v>0.72348279445763397</v>
          </cell>
        </row>
      </sheetData>
      <sheetData sheetId="29">
        <row r="4">
          <cell r="J4">
            <v>7.563671100279544</v>
          </cell>
        </row>
      </sheetData>
      <sheetData sheetId="30">
        <row r="4">
          <cell r="J4">
            <v>20.361796848689661</v>
          </cell>
        </row>
      </sheetData>
      <sheetData sheetId="31">
        <row r="4">
          <cell r="J4">
            <v>4.7639142665717129</v>
          </cell>
        </row>
      </sheetData>
      <sheetData sheetId="32">
        <row r="4">
          <cell r="J4">
            <v>2.7646295044746361</v>
          </cell>
        </row>
      </sheetData>
      <sheetData sheetId="33">
        <row r="4">
          <cell r="J4">
            <v>1.7845531184842645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13.11+69.33-68.88</f>
        <v>13.560000000000002</v>
      </c>
      <c r="J2" t="s">
        <v>6</v>
      </c>
      <c r="K2" s="9">
        <v>16.306000000000001</v>
      </c>
      <c r="M2" t="s">
        <v>7</v>
      </c>
      <c r="N2" s="9">
        <f>4.05+3.46</f>
        <v>7.51</v>
      </c>
      <c r="P2" t="s">
        <v>8</v>
      </c>
      <c r="Q2" s="10">
        <f>N2+K2+H2</f>
        <v>37.376000000000005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1.3853565422340449E-2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2697.93362651083</v>
      </c>
      <c r="D7" s="20">
        <f>(C7*[1]Feuil1!$K$2-C4)/C4</f>
        <v>3.6799889887202973E-2</v>
      </c>
      <c r="E7" s="31">
        <f>C7-C7/(1+D7)</f>
        <v>95.759713467352412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939.7660071879792</v>
      </c>
    </row>
    <row r="9" spans="2:20">
      <c r="M9" s="17" t="str">
        <f>IF(C13&gt;C7*[2]Params!F8,B13,"Others")</f>
        <v>BTC</v>
      </c>
      <c r="N9" s="18">
        <f>IF(C13&gt;C7*0.1,C13,C7)</f>
        <v>871.32290283622865</v>
      </c>
    </row>
    <row r="10" spans="2:20">
      <c r="M10" s="17" t="str">
        <f>IF(OR(M9="",M9="Others"),"",IF(C14&gt;C7*[2]Params!F8,B14,"Others"))</f>
        <v>BNB</v>
      </c>
      <c r="N10" s="18">
        <f>IF(OR(M9="",M9="Others"),"",IF(C14&gt;$C$7*[2]Params!F8,C14,SUM(C14:C39)))</f>
        <v>194.7985344435985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668.68618859639128</v>
      </c>
    </row>
    <row r="12" spans="2:20">
      <c r="B12" s="7" t="s">
        <v>19</v>
      </c>
      <c r="C12" s="1">
        <f>[2]ETH!J4</f>
        <v>939.7660071879792</v>
      </c>
      <c r="D12" s="20">
        <f>C12/$C$7</f>
        <v>0.3483280678047499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871.32290283622865</v>
      </c>
      <c r="D13" s="20">
        <f t="shared" ref="D13:D50" si="0">C13/$C$7</f>
        <v>0.32295935462396408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194.7985344435985</v>
      </c>
      <c r="D14" s="20">
        <f t="shared" si="0"/>
        <v>7.2202863899037642E-2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159.68264652185897</v>
      </c>
      <c r="D15" s="20">
        <f t="shared" si="0"/>
        <v>5.9187018150766199E-2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2.942622428509226E-2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2.5630726909108573E-2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33.909203008266175</v>
      </c>
      <c r="D18" s="20">
        <f>C18/$C$7</f>
        <v>1.2568583109333235E-2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31.869390318231805</v>
      </c>
      <c r="D19" s="20">
        <f>C19/$C$7</f>
        <v>1.1812518293657094E-2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28.515012483267025</v>
      </c>
      <c r="D20" s="20">
        <f t="shared" si="0"/>
        <v>1.0569204595349803E-2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27.83114606738912</v>
      </c>
      <c r="D21" s="20">
        <f t="shared" si="0"/>
        <v>1.0315726745058011E-2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26.752665914879543</v>
      </c>
      <c r="D22" s="20">
        <f t="shared" si="0"/>
        <v>9.9159837187981891E-3</v>
      </c>
      <c r="M22" s="17" t="str">
        <f>IF(OR(M21="",M21="Others"),"",IF(C26&gt;C7*[2]Params!F8,B26,"Others"))</f>
        <v/>
      </c>
      <c r="N22" s="18"/>
    </row>
    <row r="23" spans="2:17">
      <c r="B23" s="22" t="s">
        <v>38</v>
      </c>
      <c r="C23" s="9">
        <f>[2]NEAR!$J$4</f>
        <v>25.387341152078449</v>
      </c>
      <c r="D23" s="20">
        <f t="shared" si="0"/>
        <v>9.4099205787027684E-3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24.067029818456728</v>
      </c>
      <c r="D24" s="20">
        <f t="shared" si="0"/>
        <v>8.9205418480149991E-3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20">
        <f t="shared" si="0"/>
        <v>8.4014915874638853E-3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20.361796848689661</v>
      </c>
      <c r="D26" s="20">
        <f t="shared" si="0"/>
        <v>7.5471822763197713E-3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6</v>
      </c>
      <c r="C27" s="1">
        <f>$K$2</f>
        <v>16.306000000000001</v>
      </c>
      <c r="D27" s="20">
        <f t="shared" si="0"/>
        <v>6.0438847864052693E-3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16.656687110537021</v>
      </c>
      <c r="D28" s="20">
        <f t="shared" si="0"/>
        <v>6.1738683809203629E-3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5</v>
      </c>
      <c r="C29" s="1">
        <f>H$2</f>
        <v>13.560000000000002</v>
      </c>
      <c r="D29" s="20">
        <f t="shared" si="0"/>
        <v>5.0260687908533948E-3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31</v>
      </c>
      <c r="C30" s="9">
        <f>[2]ATOM!$J$4</f>
        <v>11.460967982946602</v>
      </c>
      <c r="D30" s="20">
        <f t="shared" si="0"/>
        <v>4.2480540923346532E-3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9.0675580295599421</v>
      </c>
      <c r="D31" s="20">
        <f t="shared" si="0"/>
        <v>3.3609270222436081E-3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52</v>
      </c>
      <c r="C32" s="9">
        <f>[2]LDO!$J$4</f>
        <v>7.9378438530650914</v>
      </c>
      <c r="D32" s="20">
        <f t="shared" si="0"/>
        <v>2.9421938979762472E-3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7.563671100279544</v>
      </c>
      <c r="D33" s="20">
        <f t="shared" si="0"/>
        <v>2.8035052552651011E-3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7" t="s">
        <v>7</v>
      </c>
      <c r="C34" s="1">
        <f>$N$2</f>
        <v>7.51</v>
      </c>
      <c r="D34" s="20">
        <f t="shared" si="0"/>
        <v>2.7836118450817837E-3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7.0096675426546673</v>
      </c>
      <c r="D35" s="20">
        <f t="shared" si="0"/>
        <v>2.5981615981116981E-3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6.4133076230107404</v>
      </c>
      <c r="D36" s="20">
        <f t="shared" si="0"/>
        <v>2.3771183842298265E-3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5.4536722879817239</v>
      </c>
      <c r="D37" s="20">
        <f t="shared" si="0"/>
        <v>2.021425669776325E-3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2.0015318193663959E-3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4.7639142665717129</v>
      </c>
      <c r="D39" s="20">
        <f t="shared" si="0"/>
        <v>1.7657640720882982E-3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4.2523022150618361</v>
      </c>
      <c r="D40" s="20">
        <f t="shared" si="0"/>
        <v>1.5761329979645318E-3</v>
      </c>
    </row>
    <row r="41" spans="2:14">
      <c r="B41" s="22" t="s">
        <v>51</v>
      </c>
      <c r="C41" s="9">
        <f>[2]DOGE!$J$4</f>
        <v>4.0158873120629979</v>
      </c>
      <c r="D41" s="20">
        <f t="shared" si="0"/>
        <v>1.4885048589044218E-3</v>
      </c>
    </row>
    <row r="42" spans="2:14">
      <c r="B42" s="22" t="s">
        <v>56</v>
      </c>
      <c r="C42" s="9">
        <f>[2]SHIB!$J$4</f>
        <v>3.3741993236382162</v>
      </c>
      <c r="D42" s="20">
        <f t="shared" si="0"/>
        <v>1.2506606131752706E-3</v>
      </c>
    </row>
    <row r="43" spans="2:14">
      <c r="B43" s="22" t="s">
        <v>50</v>
      </c>
      <c r="C43" s="9">
        <f>[2]KAVA!$J$4</f>
        <v>2.7646295044746361</v>
      </c>
      <c r="D43" s="20">
        <f t="shared" si="0"/>
        <v>1.0247210966602104E-3</v>
      </c>
    </row>
    <row r="44" spans="2:14">
      <c r="B44" s="22" t="s">
        <v>36</v>
      </c>
      <c r="C44" s="9">
        <f>[2]AMP!$J$4</f>
        <v>1.9463311168243305</v>
      </c>
      <c r="D44" s="20">
        <f t="shared" si="0"/>
        <v>7.214154928420058E-4</v>
      </c>
    </row>
    <row r="45" spans="2:14">
      <c r="B45" s="22" t="s">
        <v>40</v>
      </c>
      <c r="C45" s="9">
        <f>[2]SHPING!$J$4</f>
        <v>1.7845531184842645</v>
      </c>
      <c r="D45" s="20">
        <f t="shared" si="0"/>
        <v>6.6145182407329362E-4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6.2892340394393633E-4</v>
      </c>
    </row>
    <row r="47" spans="2:14">
      <c r="B47" s="22" t="s">
        <v>23</v>
      </c>
      <c r="C47" s="9">
        <f>[2]LUNA!J4</f>
        <v>1.3219635831280621</v>
      </c>
      <c r="D47" s="20">
        <f t="shared" si="0"/>
        <v>4.8999114364341298E-4</v>
      </c>
    </row>
    <row r="48" spans="2:14">
      <c r="B48" s="7" t="s">
        <v>25</v>
      </c>
      <c r="C48" s="1">
        <f>[2]POLIS!J4</f>
        <v>0.79807834153238688</v>
      </c>
      <c r="D48" s="20">
        <f t="shared" si="0"/>
        <v>2.9581096202300632E-4</v>
      </c>
    </row>
    <row r="49" spans="2:4">
      <c r="B49" s="22" t="s">
        <v>43</v>
      </c>
      <c r="C49" s="9">
        <f>[2]TRX!$J$4</f>
        <v>0.72348279445763397</v>
      </c>
      <c r="D49" s="20">
        <f t="shared" si="0"/>
        <v>2.6816182108723563E-4</v>
      </c>
    </row>
    <row r="50" spans="2:4">
      <c r="B50" s="7" t="s">
        <v>28</v>
      </c>
      <c r="C50" s="1">
        <f>[2]ATLAS!O46</f>
        <v>0.68177253696815043</v>
      </c>
      <c r="D50" s="20">
        <f t="shared" si="0"/>
        <v>2.5270174561331586E-4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2023-07-10T17:42:08Z</dcterms:modified>
</cp:coreProperties>
</file>