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 calcOnSave="0"/>
</workbook>
</file>

<file path=xl/calcChain.xml><?xml version="1.0" encoding="utf-8"?>
<calcChain xmlns="http://schemas.openxmlformats.org/spreadsheetml/2006/main">
  <c r="H2" i="1"/>
  <c r="N2"/>
  <c r="C18" l="1"/>
  <c r="T2"/>
  <c r="C25" i="2" l="1"/>
  <c r="C26" i="1" l="1"/>
  <c r="C4"/>
  <c r="C38"/>
  <c r="C28"/>
  <c r="Q2" l="1"/>
  <c r="C44" l="1"/>
  <c r="C43" l="1"/>
  <c r="C45" l="1"/>
  <c r="C36"/>
  <c r="C46"/>
  <c r="C27"/>
  <c r="C17"/>
  <c r="C16" l="1"/>
  <c r="C48" l="1"/>
  <c r="C50" l="1"/>
  <c r="C39" l="1"/>
  <c r="C30" l="1"/>
  <c r="C47"/>
  <c r="C31"/>
  <c r="C40"/>
  <c r="C32"/>
  <c r="C49" l="1"/>
  <c r="C42"/>
  <c r="C41"/>
  <c r="C21"/>
  <c r="C25"/>
  <c r="C33" l="1"/>
  <c r="C24"/>
  <c r="C20"/>
  <c r="C15"/>
  <c r="C19"/>
  <c r="C23"/>
  <c r="C35" l="1"/>
  <c r="C34"/>
  <c r="C37"/>
  <c r="C29"/>
  <c r="C12"/>
  <c r="C22"/>
  <c r="C13" l="1"/>
  <c r="C14" l="1"/>
  <c r="C7" l="1"/>
  <c r="M9" l="1"/>
  <c r="D33"/>
  <c r="D28"/>
  <c r="D29"/>
  <c r="D21"/>
  <c r="M8"/>
  <c r="D50"/>
  <c r="D37"/>
  <c r="D17"/>
  <c r="D43"/>
  <c r="D26"/>
  <c r="D22"/>
  <c r="D24"/>
  <c r="D18"/>
  <c r="D27"/>
  <c r="D7"/>
  <c r="E7" s="1"/>
  <c r="D40"/>
  <c r="D45"/>
  <c r="D32"/>
  <c r="D34"/>
  <c r="Q3"/>
  <c r="N9"/>
  <c r="D15"/>
  <c r="D12"/>
  <c r="D16"/>
  <c r="D42"/>
  <c r="D46"/>
  <c r="D19"/>
  <c r="D38"/>
  <c r="D20"/>
  <c r="D41"/>
  <c r="D35"/>
  <c r="D25"/>
  <c r="D47"/>
  <c r="D23"/>
  <c r="D44"/>
  <c r="D48"/>
  <c r="D39"/>
  <c r="D36"/>
  <c r="D49"/>
  <c r="D31"/>
  <c r="N8"/>
  <c r="D30"/>
  <c r="D13"/>
  <c r="D14"/>
  <c r="N10" l="1"/>
  <c r="M10"/>
  <c r="M11" l="1"/>
  <c r="N11"/>
  <c r="N12" l="1"/>
  <c r="M12"/>
  <c r="M13" l="1"/>
  <c r="N13"/>
  <c r="N14" l="1"/>
  <c r="M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N26" l="1"/>
  <c r="M26"/>
  <c r="M27" l="1"/>
  <c r="N27"/>
  <c r="M28" l="1"/>
  <c r="N28"/>
  <c r="M29" l="1"/>
  <c r="N29"/>
  <c r="N30" l="1"/>
  <c r="M30"/>
  <c r="N31" l="1"/>
  <c r="M31"/>
  <c r="N32" l="1"/>
  <c r="M32"/>
  <c r="M33" l="1"/>
  <c r="N33"/>
  <c r="M34" l="1"/>
  <c r="N34"/>
  <c r="N35" l="1"/>
  <c r="M35"/>
  <c r="N36" l="1"/>
  <c r="M36"/>
  <c r="M37" l="1"/>
  <c r="N37"/>
  <c r="M38" l="1"/>
  <c r="N38"/>
  <c r="M39" l="1"/>
  <c r="N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<sst xmlns="http://schemas.openxmlformats.org/spreadsheetml/2006/main" count="97" uniqueCount="60">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</sst>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953.74089535670191</c:v>
                </c:pt>
                <c:pt idx="1">
                  <c:v>850.5492098566682</c:v>
                </c:pt>
                <c:pt idx="2">
                  <c:v>182.8924643686918</c:v>
                </c:pt>
                <c:pt idx="3">
                  <c:v>705.78004656684277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953.74089535670191</v>
          </cell>
        </row>
      </sheetData>
      <sheetData sheetId="1">
        <row r="4">
          <cell r="J4">
            <v>850.5492098566682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0.58621344073570203</v>
          </cell>
        </row>
      </sheetData>
      <sheetData sheetId="4">
        <row r="46">
          <cell r="M46">
            <v>79.390000000000015</v>
          </cell>
          <cell r="O46">
            <v>0.85689915777586911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30.245542205129716</v>
          </cell>
        </row>
      </sheetData>
      <sheetData sheetId="8">
        <row r="4">
          <cell r="J4">
            <v>6.9236728076323661</v>
          </cell>
        </row>
      </sheetData>
      <sheetData sheetId="9">
        <row r="4">
          <cell r="J4">
            <v>18.423556898107837</v>
          </cell>
        </row>
      </sheetData>
      <sheetData sheetId="10">
        <row r="4">
          <cell r="J4">
            <v>10.84906947522418</v>
          </cell>
        </row>
      </sheetData>
      <sheetData sheetId="11">
        <row r="4">
          <cell r="J4">
            <v>36.041768476186263</v>
          </cell>
        </row>
      </sheetData>
      <sheetData sheetId="12">
        <row r="4">
          <cell r="J4">
            <v>2.4636092968388494</v>
          </cell>
        </row>
      </sheetData>
      <sheetData sheetId="13">
        <row r="4">
          <cell r="J4">
            <v>139.25650227564108</v>
          </cell>
        </row>
      </sheetData>
      <sheetData sheetId="14">
        <row r="4">
          <cell r="J4">
            <v>5.0161144760215954</v>
          </cell>
        </row>
      </sheetData>
      <sheetData sheetId="15">
        <row r="4">
          <cell r="J4">
            <v>30.800318437263357</v>
          </cell>
        </row>
      </sheetData>
      <sheetData sheetId="16">
        <row r="4">
          <cell r="J4">
            <v>3.9807326696117378</v>
          </cell>
        </row>
      </sheetData>
      <sheetData sheetId="17">
        <row r="4">
          <cell r="J4">
            <v>6.9523801321614789</v>
          </cell>
        </row>
      </sheetData>
      <sheetData sheetId="18">
        <row r="4">
          <cell r="J4">
            <v>8.9744774826316664</v>
          </cell>
        </row>
      </sheetData>
      <sheetData sheetId="19">
        <row r="4">
          <cell r="J4">
            <v>9.1197148616376822</v>
          </cell>
        </row>
      </sheetData>
      <sheetData sheetId="20">
        <row r="4">
          <cell r="J4">
            <v>11.470734549811123</v>
          </cell>
        </row>
      </sheetData>
      <sheetData sheetId="21">
        <row r="4">
          <cell r="J4">
            <v>1.3717543904230647</v>
          </cell>
        </row>
      </sheetData>
      <sheetData sheetId="22">
        <row r="4">
          <cell r="J4">
            <v>27.984361072910112</v>
          </cell>
        </row>
      </sheetData>
      <sheetData sheetId="23">
        <row r="4">
          <cell r="J4">
            <v>34.296555222259251</v>
          </cell>
        </row>
      </sheetData>
      <sheetData sheetId="24">
        <row r="4">
          <cell r="J4">
            <v>23.736458927781513</v>
          </cell>
        </row>
      </sheetData>
      <sheetData sheetId="25">
        <row r="4">
          <cell r="J4">
            <v>27.237499372843637</v>
          </cell>
        </row>
      </sheetData>
      <sheetData sheetId="26">
        <row r="4">
          <cell r="J4">
            <v>3.4640992872022118</v>
          </cell>
        </row>
      </sheetData>
      <sheetData sheetId="27">
        <row r="4">
          <cell r="J4">
            <v>182.8924643686918</v>
          </cell>
        </row>
      </sheetData>
      <sheetData sheetId="28">
        <row r="4">
          <cell r="J4">
            <v>0.75619122468961264</v>
          </cell>
        </row>
      </sheetData>
      <sheetData sheetId="29">
        <row r="4">
          <cell r="J4">
            <v>9.7589176294813011</v>
          </cell>
        </row>
      </sheetData>
      <sheetData sheetId="30">
        <row r="4">
          <cell r="J4">
            <v>15.26173797930263</v>
          </cell>
        </row>
      </sheetData>
      <sheetData sheetId="31">
        <row r="4">
          <cell r="J4">
            <v>4.5001120941709782</v>
          </cell>
        </row>
      </sheetData>
      <sheetData sheetId="32">
        <row r="4">
          <cell r="J4">
            <v>2.4817876993113983</v>
          </cell>
        </row>
      </sheetData>
      <sheetData sheetId="33">
        <row r="4">
          <cell r="J4">
            <v>1.6370248856524863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K3" sqref="K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13.11+24.42</f>
        <v>37.53</v>
      </c>
      <c r="J2" t="s">
        <v>6</v>
      </c>
      <c r="K2" s="9">
        <v>16.47</v>
      </c>
      <c r="M2" t="s">
        <v>7</v>
      </c>
      <c r="N2" s="9">
        <f>23.34</f>
        <v>23.34</v>
      </c>
      <c r="P2" t="s">
        <v>8</v>
      </c>
      <c r="Q2" s="10">
        <f>N2+K2+H2</f>
        <v>77.34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2.846235037759777E-2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2717.2738362771684</v>
      </c>
      <c r="D7" s="20">
        <f>(C7*[1]Feuil1!$K$2-C4)/C4</f>
        <v>2.1531517397431733E-2</v>
      </c>
      <c r="E7" s="31">
        <f>C7-C7/(1+D7)</f>
        <v>57.273836277168357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953.74089535670191</v>
      </c>
    </row>
    <row r="9" spans="2:20">
      <c r="M9" s="17" t="str">
        <f>IF(C13&gt;C7*[2]Params!F8,B13,"Others")</f>
        <v>BTC</v>
      </c>
      <c r="N9" s="18">
        <f>IF(C13&gt;C7*0.1,C13,C7)</f>
        <v>850.5492098566682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182.8924643686918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705.78004656684277</v>
      </c>
    </row>
    <row r="12" spans="2:20">
      <c r="B12" s="7" t="s">
        <v>19</v>
      </c>
      <c r="C12" s="1">
        <f>[2]ETH!J4</f>
        <v>953.74089535670191</v>
      </c>
      <c r="D12" s="20">
        <f>C12/$C$7</f>
        <v>0.35099182225350734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850.5492098566682</v>
      </c>
      <c r="D13" s="20">
        <f t="shared" ref="D13:D50" si="0">C13/$C$7</f>
        <v>0.3130156403456093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182.8924643686918</v>
      </c>
      <c r="D14" s="20">
        <f t="shared" si="0"/>
        <v>6.7307336466046308E-2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139.25650227564108</v>
      </c>
      <c r="D15" s="20">
        <f t="shared" si="0"/>
        <v>5.1248608225084528E-2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79.390000000000015</v>
      </c>
      <c r="D16" s="20">
        <f t="shared" si="0"/>
        <v>2.921678299039937E-2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2.5448300085478225E-2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5</v>
      </c>
      <c r="C18" s="1">
        <f>H$2</f>
        <v>37.53</v>
      </c>
      <c r="D18" s="20">
        <f>C18/$C$7</f>
        <v>1.3811637052899461E-2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47</v>
      </c>
      <c r="C19" s="9">
        <f>[2]AVAX!$J$4</f>
        <v>36.041768476186263</v>
      </c>
      <c r="D19" s="20">
        <f>C19/$C$7</f>
        <v>1.3263944176331413E-2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32</v>
      </c>
      <c r="C20" s="9">
        <f>[2]MATIC!$J$4</f>
        <v>34.296555222259251</v>
      </c>
      <c r="D20" s="20">
        <f t="shared" si="0"/>
        <v>1.2621677934840618E-2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49</v>
      </c>
      <c r="C21" s="1">
        <f>[2]LUNC!J4</f>
        <v>27.984361072910112</v>
      </c>
      <c r="D21" s="20">
        <f t="shared" si="0"/>
        <v>1.0298690069179925E-2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42</v>
      </c>
      <c r="C22" s="1">
        <f>[2]DOT!$J$4</f>
        <v>30.800318437263357</v>
      </c>
      <c r="D22" s="20">
        <f t="shared" si="0"/>
        <v>1.1335007177436957E-2</v>
      </c>
      <c r="M22" s="17" t="str">
        <f>IF(OR(M21="",M21="Others"),"",IF(C26&gt;C7*[2]Params!F8,B26,"Others"))</f>
        <v/>
      </c>
      <c r="N22" s="18"/>
    </row>
    <row r="23" spans="2:17">
      <c r="B23" s="22" t="s">
        <v>45</v>
      </c>
      <c r="C23" s="9">
        <f>[2]ADA!$J$4</f>
        <v>30.245542205129716</v>
      </c>
      <c r="D23" s="20">
        <f t="shared" si="0"/>
        <v>1.1130840698252173E-2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27.237499372843637</v>
      </c>
      <c r="D24" s="20">
        <f t="shared" si="0"/>
        <v>1.0023833081968905E-2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23.736458927781513</v>
      </c>
      <c r="D25" s="20">
        <f t="shared" si="0"/>
        <v>8.7353945012409624E-3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7</v>
      </c>
      <c r="C26" s="1">
        <f>$N$2</f>
        <v>23.34</v>
      </c>
      <c r="D26" s="20">
        <f t="shared" si="0"/>
        <v>8.5894913086776818E-3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22</v>
      </c>
      <c r="C27" s="1">
        <f>-[2]BIGTIME!$C$4</f>
        <v>22.666666666666668</v>
      </c>
      <c r="D27" s="20">
        <f t="shared" si="0"/>
        <v>8.3416939301639882E-3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16.47</v>
      </c>
      <c r="D28" s="20">
        <f t="shared" si="0"/>
        <v>6.0612220160206256E-3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18.423556898107837</v>
      </c>
      <c r="D29" s="20">
        <f t="shared" si="0"/>
        <v>6.7801620330431023E-3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15.26173797930263</v>
      </c>
      <c r="D30" s="20">
        <f t="shared" si="0"/>
        <v>5.6165623705456743E-3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11.470734549811123</v>
      </c>
      <c r="D31" s="20">
        <f t="shared" si="0"/>
        <v>4.2214127986183137E-3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10.84906947522418</v>
      </c>
      <c r="D32" s="20">
        <f t="shared" si="0"/>
        <v>3.9926301612972764E-3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9.7589176294813011</v>
      </c>
      <c r="D33" s="20">
        <f t="shared" si="0"/>
        <v>3.5914369391829926E-3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8.9744774826316664</v>
      </c>
      <c r="D34" s="20">
        <f t="shared" si="0"/>
        <v>3.3027504857321447E-3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54</v>
      </c>
      <c r="C35" s="9">
        <f>[2]LINK!$J$4</f>
        <v>9.1197148616376822</v>
      </c>
      <c r="D35" s="20">
        <f t="shared" si="0"/>
        <v>3.3562001517418835E-3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6.9236728076323661</v>
      </c>
      <c r="D36" s="20">
        <f t="shared" si="0"/>
        <v>2.5480217397294866E-3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6.9523801321614789</v>
      </c>
      <c r="D37" s="20">
        <f t="shared" si="0"/>
        <v>2.5585864918519457E-3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1.9872859068920086E-3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4.5001120941709782</v>
      </c>
      <c r="D39" s="20">
        <f t="shared" si="0"/>
        <v>1.6561128415148647E-3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33</v>
      </c>
      <c r="C40" s="1">
        <f>[2]EGLD!$J$4</f>
        <v>3.9807326696117378</v>
      </c>
      <c r="D40" s="20">
        <f t="shared" si="0"/>
        <v>1.4649729506340757E-3</v>
      </c>
    </row>
    <row r="41" spans="2:14">
      <c r="B41" s="22" t="s">
        <v>51</v>
      </c>
      <c r="C41" s="9">
        <f>[2]DOGE!$J$4</f>
        <v>5.0161144760215954</v>
      </c>
      <c r="D41" s="20">
        <f t="shared" si="0"/>
        <v>1.8460099269545758E-3</v>
      </c>
    </row>
    <row r="42" spans="2:14">
      <c r="B42" s="22" t="s">
        <v>56</v>
      </c>
      <c r="C42" s="9">
        <f>[2]SHIB!$J$4</f>
        <v>3.4640992872022118</v>
      </c>
      <c r="D42" s="20">
        <f t="shared" si="0"/>
        <v>1.2748436469502979E-3</v>
      </c>
    </row>
    <row r="43" spans="2:14">
      <c r="B43" s="22" t="s">
        <v>50</v>
      </c>
      <c r="C43" s="9">
        <f>[2]KAVA!$J$4</f>
        <v>2.4817876993113983</v>
      </c>
      <c r="D43" s="20">
        <f t="shared" si="0"/>
        <v>9.1333735532212661E-4</v>
      </c>
    </row>
    <row r="44" spans="2:14">
      <c r="B44" s="22" t="s">
        <v>36</v>
      </c>
      <c r="C44" s="9">
        <f>[2]AMP!$J$4</f>
        <v>2.4636092968388494</v>
      </c>
      <c r="D44" s="20">
        <f t="shared" si="0"/>
        <v>9.0664741401777342E-4</v>
      </c>
    </row>
    <row r="45" spans="2:14">
      <c r="B45" s="22" t="s">
        <v>40</v>
      </c>
      <c r="C45" s="9">
        <f>[2]SHPING!$J$4</f>
        <v>1.6370248856524863</v>
      </c>
      <c r="D45" s="20">
        <f t="shared" si="0"/>
        <v>6.0245120083123852E-4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6.2444703855269552E-4</v>
      </c>
    </row>
    <row r="47" spans="2:14">
      <c r="B47" s="22" t="s">
        <v>23</v>
      </c>
      <c r="C47" s="9">
        <f>[2]LUNA!J4</f>
        <v>1.3717543904230647</v>
      </c>
      <c r="D47" s="20">
        <f t="shared" si="0"/>
        <v>5.0482743848240643E-4</v>
      </c>
    </row>
    <row r="48" spans="2:14">
      <c r="B48" s="7" t="s">
        <v>28</v>
      </c>
      <c r="C48" s="1">
        <f>[2]ATLAS!O46</f>
        <v>0.85689915777586911</v>
      </c>
      <c r="D48" s="20">
        <f t="shared" si="0"/>
        <v>3.1535252219918821E-4</v>
      </c>
    </row>
    <row r="49" spans="2:4">
      <c r="B49" s="22" t="s">
        <v>43</v>
      </c>
      <c r="C49" s="9">
        <f>[2]TRX!$J$4</f>
        <v>0.75619122468961264</v>
      </c>
      <c r="D49" s="20">
        <f t="shared" si="0"/>
        <v>2.7829040069279177E-4</v>
      </c>
    </row>
    <row r="50" spans="2:4">
      <c r="B50" s="7" t="s">
        <v>25</v>
      </c>
      <c r="C50" s="1">
        <f>[2]POLIS!J4</f>
        <v>0.58621344073570203</v>
      </c>
      <c r="D50" s="20">
        <f t="shared" si="0"/>
        <v>2.1573587207495082E-4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2023-07-25T21:15:14Z</dcterms:modified>
</cp:coreProperties>
</file>