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O8"/>
  <c r="P8" s="1"/>
  <c r="N8"/>
  <c r="N7"/>
  <c r="S6"/>
  <c r="R6"/>
  <c r="N6"/>
  <c r="E6"/>
  <c r="D6"/>
  <c r="T6" s="1"/>
  <c r="T18" s="1"/>
  <c r="T5"/>
  <c r="S5"/>
  <c r="R5"/>
  <c r="R18" s="1"/>
  <c r="C5"/>
  <c r="J4"/>
  <c r="B14" i="38"/>
  <c r="O9"/>
  <c r="N8"/>
  <c r="O7"/>
  <c r="T6"/>
  <c r="S6"/>
  <c r="R6"/>
  <c r="O6"/>
  <c r="E6"/>
  <c r="D6"/>
  <c r="D14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N9" i="36"/>
  <c r="N8"/>
  <c r="O7"/>
  <c r="D7"/>
  <c r="B7"/>
  <c r="B10" s="1"/>
  <c r="S6"/>
  <c r="R6"/>
  <c r="P6"/>
  <c r="N6"/>
  <c r="E6"/>
  <c r="D6"/>
  <c r="T6" s="1"/>
  <c r="R5"/>
  <c r="C5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5" s="1"/>
  <c r="D46" s="1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5" i="30"/>
  <c r="J4" s="1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1" i="29"/>
  <c r="N9" s="1"/>
  <c r="T9"/>
  <c r="S9" s="1"/>
  <c r="R9"/>
  <c r="O9"/>
  <c r="P9" s="1"/>
  <c r="C9"/>
  <c r="R8"/>
  <c r="N8"/>
  <c r="D8"/>
  <c r="T8" s="1"/>
  <c r="S8" s="1"/>
  <c r="C8"/>
  <c r="R7"/>
  <c r="P7"/>
  <c r="O7"/>
  <c r="N7"/>
  <c r="E7"/>
  <c r="D7"/>
  <c r="T7" s="1"/>
  <c r="T28" s="1"/>
  <c r="U6"/>
  <c r="T6"/>
  <c r="P6"/>
  <c r="N6"/>
  <c r="E6"/>
  <c r="D6"/>
  <c r="D11" s="1"/>
  <c r="G10" s="1"/>
  <c r="T5"/>
  <c r="S5"/>
  <c r="R5"/>
  <c r="R28" s="1"/>
  <c r="C5"/>
  <c r="J4"/>
  <c r="K4" s="1"/>
  <c r="B10" i="28"/>
  <c r="N7"/>
  <c r="E6"/>
  <c r="D6"/>
  <c r="D10" s="1"/>
  <c r="G9" s="1"/>
  <c r="C5"/>
  <c r="O7" s="1"/>
  <c r="P7" s="1"/>
  <c r="J4"/>
  <c r="K4" s="1"/>
  <c r="N17" i="27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R7"/>
  <c r="T7" s="1"/>
  <c r="D7"/>
  <c r="T6"/>
  <c r="R6"/>
  <c r="N6"/>
  <c r="O6" s="1"/>
  <c r="P6" s="1"/>
  <c r="D6"/>
  <c r="T5"/>
  <c r="T39" s="1"/>
  <c r="R5"/>
  <c r="D5"/>
  <c r="D39" s="1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R21" i="24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N7"/>
  <c r="D7"/>
  <c r="C7"/>
  <c r="P6"/>
  <c r="O6"/>
  <c r="N3" s="1"/>
  <c r="N6"/>
  <c r="E6"/>
  <c r="D6"/>
  <c r="D10" s="1"/>
  <c r="G9" s="1"/>
  <c r="C5"/>
  <c r="O7" s="1"/>
  <c r="P7" s="1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3" i="20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R5"/>
  <c r="R25" s="1"/>
  <c r="C5"/>
  <c r="K4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K4"/>
  <c r="J4"/>
  <c r="O9" i="18"/>
  <c r="T8"/>
  <c r="O8"/>
  <c r="B8"/>
  <c r="R7"/>
  <c r="P7"/>
  <c r="D7"/>
  <c r="T7" s="1"/>
  <c r="T6"/>
  <c r="S6" s="1"/>
  <c r="R6"/>
  <c r="N6"/>
  <c r="E6"/>
  <c r="D6"/>
  <c r="T5"/>
  <c r="R5"/>
  <c r="C12" i="17"/>
  <c r="D11"/>
  <c r="C11"/>
  <c r="O6" s="1"/>
  <c r="T10"/>
  <c r="R10"/>
  <c r="C10"/>
  <c r="T9"/>
  <c r="R9"/>
  <c r="B9"/>
  <c r="D9" s="1"/>
  <c r="D8" s="1"/>
  <c r="B8"/>
  <c r="B14" s="1"/>
  <c r="T7"/>
  <c r="S7" s="1"/>
  <c r="R7"/>
  <c r="P7"/>
  <c r="O7"/>
  <c r="N7"/>
  <c r="C7"/>
  <c r="T6"/>
  <c r="S6"/>
  <c r="R6"/>
  <c r="P6"/>
  <c r="N6"/>
  <c r="E6"/>
  <c r="D6"/>
  <c r="D14" s="1"/>
  <c r="T5"/>
  <c r="R5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R19" s="1"/>
  <c r="P7"/>
  <c r="O7"/>
  <c r="N7"/>
  <c r="C7"/>
  <c r="T6"/>
  <c r="S6"/>
  <c r="O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B30"/>
  <c r="B38" s="1"/>
  <c r="D29"/>
  <c r="M28"/>
  <c r="D28"/>
  <c r="M27"/>
  <c r="D27"/>
  <c r="M26"/>
  <c r="D26"/>
  <c r="C26" s="1"/>
  <c r="N25"/>
  <c r="M25"/>
  <c r="O25" s="1"/>
  <c r="C25"/>
  <c r="N68" s="1"/>
  <c r="O68" s="1"/>
  <c r="T24"/>
  <c r="R24"/>
  <c r="M75" s="1"/>
  <c r="C24"/>
  <c r="T23"/>
  <c r="R23"/>
  <c r="C23"/>
  <c r="R22"/>
  <c r="C22"/>
  <c r="N43" s="1"/>
  <c r="O43" s="1"/>
  <c r="S21"/>
  <c r="R21"/>
  <c r="C2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J7"/>
  <c r="J8" s="1"/>
  <c r="C7"/>
  <c r="R6"/>
  <c r="T6" s="1"/>
  <c r="E6"/>
  <c r="D6"/>
  <c r="R5"/>
  <c r="T5" s="1"/>
  <c r="D5"/>
  <c r="J4"/>
  <c r="D41" i="1"/>
  <c r="C40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3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P8" i="19" l="1"/>
  <c r="P12" i="4"/>
  <c r="P14"/>
  <c r="P20"/>
  <c r="P22"/>
  <c r="P30"/>
  <c r="P32"/>
  <c r="O3" i="19"/>
  <c r="P3" i="31"/>
  <c r="O6" i="1"/>
  <c r="N52" i="2"/>
  <c r="O52" s="1"/>
  <c r="N50"/>
  <c r="O50" s="1"/>
  <c r="N51"/>
  <c r="O51" s="1"/>
  <c r="O37" i="1"/>
  <c r="P37" s="1"/>
  <c r="O36"/>
  <c r="O35"/>
  <c r="O34"/>
  <c r="J12"/>
  <c r="J13" s="1"/>
  <c r="J4"/>
  <c r="R22"/>
  <c r="D39"/>
  <c r="T22" s="1"/>
  <c r="T18"/>
  <c r="S18" s="1"/>
  <c r="R18"/>
  <c r="N10"/>
  <c r="O17" i="2"/>
  <c r="O22" s="1"/>
  <c r="N4"/>
  <c r="R32" i="1"/>
  <c r="P10"/>
  <c r="T10"/>
  <c r="S10" s="1"/>
  <c r="P29"/>
  <c r="O54" i="2"/>
  <c r="L40" i="5"/>
  <c r="M40" s="1"/>
  <c r="M39"/>
  <c r="J4" i="8"/>
  <c r="N9"/>
  <c r="R32" i="13"/>
  <c r="G18"/>
  <c r="N3"/>
  <c r="O3"/>
  <c r="T8" i="17"/>
  <c r="C8"/>
  <c r="N3"/>
  <c r="O3"/>
  <c r="P14" i="34"/>
  <c r="T5" i="1"/>
  <c r="O19"/>
  <c r="P19" s="1"/>
  <c r="O21"/>
  <c r="P21" s="1"/>
  <c r="O26"/>
  <c r="O27"/>
  <c r="O28"/>
  <c r="N34"/>
  <c r="N35"/>
  <c r="N36"/>
  <c r="D38"/>
  <c r="T21" s="1"/>
  <c r="S24" i="2"/>
  <c r="N27"/>
  <c r="O27" s="1"/>
  <c r="N36"/>
  <c r="O36" s="1"/>
  <c r="N42"/>
  <c r="O42" s="1"/>
  <c r="O46" s="1"/>
  <c r="N44"/>
  <c r="O44" s="1"/>
  <c r="P17" i="4"/>
  <c r="P35"/>
  <c r="M47" i="5"/>
  <c r="P25" i="13"/>
  <c r="G13" i="17"/>
  <c r="T17" i="27"/>
  <c r="M76" i="2"/>
  <c r="M74"/>
  <c r="D31"/>
  <c r="D38" s="1"/>
  <c r="T22"/>
  <c r="T20"/>
  <c r="T37" s="1"/>
  <c r="R20"/>
  <c r="M58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7" i="5"/>
  <c r="I37" s="1"/>
  <c r="K37" s="1"/>
  <c r="H38"/>
  <c r="N3" i="10"/>
  <c r="O3"/>
  <c r="N9" i="17"/>
  <c r="N8"/>
  <c r="J4"/>
  <c r="K4" s="1"/>
  <c r="P18" i="1"/>
  <c r="P23" s="1"/>
  <c r="N26"/>
  <c r="N27"/>
  <c r="N28"/>
  <c r="R37" i="2"/>
  <c r="N26"/>
  <c r="O26" s="1"/>
  <c r="O30" s="1"/>
  <c r="N35"/>
  <c r="O35" s="1"/>
  <c r="O3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K14" i="5"/>
  <c r="I38"/>
  <c r="K38" s="1"/>
  <c r="P9" i="8"/>
  <c r="P7" i="11"/>
  <c r="P9"/>
  <c r="K4"/>
  <c r="P9" i="17"/>
  <c r="T13"/>
  <c r="R8" i="18"/>
  <c r="R22" s="1"/>
  <c r="C8"/>
  <c r="R33" i="19"/>
  <c r="N9"/>
  <c r="O6" i="23"/>
  <c r="O17" i="27"/>
  <c r="P17" s="1"/>
  <c r="O16"/>
  <c r="P16" s="1"/>
  <c r="O14"/>
  <c r="P14" s="1"/>
  <c r="N9"/>
  <c r="P9" s="1"/>
  <c r="N7"/>
  <c r="D25" i="30"/>
  <c r="G24" s="1"/>
  <c r="T9"/>
  <c r="V9" s="1"/>
  <c r="C9"/>
  <c r="N9"/>
  <c r="P9" s="1"/>
  <c r="N7"/>
  <c r="N39" i="34"/>
  <c r="T26"/>
  <c r="C34"/>
  <c r="R20"/>
  <c r="O25"/>
  <c r="P25" s="1"/>
  <c r="T27" s="1"/>
  <c r="O16"/>
  <c r="P16" s="1"/>
  <c r="N7" i="36"/>
  <c r="P7" s="1"/>
  <c r="T5"/>
  <c r="T18" i="38"/>
  <c r="S5"/>
  <c r="N9"/>
  <c r="P9" s="1"/>
  <c r="N7"/>
  <c r="N6"/>
  <c r="P6" s="1"/>
  <c r="J4"/>
  <c r="K4" s="1"/>
  <c r="P6" i="4"/>
  <c r="G8"/>
  <c r="O6" i="8"/>
  <c r="O8"/>
  <c r="T6" i="9"/>
  <c r="T13" s="1"/>
  <c r="T6" i="10"/>
  <c r="T17" s="1"/>
  <c r="O7"/>
  <c r="P7" s="1"/>
  <c r="P12" s="1"/>
  <c r="O8"/>
  <c r="P8" s="1"/>
  <c r="U5" i="11"/>
  <c r="N7"/>
  <c r="R14"/>
  <c r="O6" i="12"/>
  <c r="P6" s="1"/>
  <c r="O8"/>
  <c r="P8" s="1"/>
  <c r="V7" i="13"/>
  <c r="N9"/>
  <c r="P9" s="1"/>
  <c r="P11" s="1"/>
  <c r="O6" i="14"/>
  <c r="O7"/>
  <c r="P7" s="1"/>
  <c r="O8"/>
  <c r="R15"/>
  <c r="T6" i="15"/>
  <c r="O14"/>
  <c r="P14" s="1"/>
  <c r="O15"/>
  <c r="P15" s="1"/>
  <c r="D17"/>
  <c r="K4" s="1"/>
  <c r="O6" i="16"/>
  <c r="P6" s="1"/>
  <c r="O8"/>
  <c r="P8" s="1"/>
  <c r="T22" i="18"/>
  <c r="P6" i="19"/>
  <c r="O8" i="22"/>
  <c r="O9"/>
  <c r="T22" i="23"/>
  <c r="K4" i="24"/>
  <c r="P7"/>
  <c r="D18" i="27"/>
  <c r="O8" i="28"/>
  <c r="O9"/>
  <c r="P9" s="1"/>
  <c r="O7" i="30"/>
  <c r="P12" i="31"/>
  <c r="Q8" i="35"/>
  <c r="D10" i="36"/>
  <c r="G9" s="1"/>
  <c r="T18" i="37"/>
  <c r="K4" i="39"/>
  <c r="T25" i="20"/>
  <c r="S5"/>
  <c r="O9" s="1"/>
  <c r="P9" s="1"/>
  <c r="P12" s="1"/>
  <c r="N9" i="22"/>
  <c r="N8"/>
  <c r="T9" i="23"/>
  <c r="C9"/>
  <c r="D15" i="24"/>
  <c r="G14" s="1"/>
  <c r="T6"/>
  <c r="S6" s="1"/>
  <c r="O8"/>
  <c r="P8" s="1"/>
  <c r="O6"/>
  <c r="P6" s="1"/>
  <c r="N9" i="28"/>
  <c r="N8"/>
  <c r="N6"/>
  <c r="O8" i="29"/>
  <c r="P8" s="1"/>
  <c r="P11" s="1"/>
  <c r="O6"/>
  <c r="P6" i="34"/>
  <c r="O9" i="36"/>
  <c r="P9" s="1"/>
  <c r="O8"/>
  <c r="P8" s="1"/>
  <c r="O6"/>
  <c r="T7"/>
  <c r="C7"/>
  <c r="O9" i="39"/>
  <c r="P9" s="1"/>
  <c r="O7"/>
  <c r="P7" s="1"/>
  <c r="O6"/>
  <c r="P6" s="1"/>
  <c r="P11" s="1"/>
  <c r="N66" i="2"/>
  <c r="O66" s="1"/>
  <c r="O70" s="1"/>
  <c r="D5" i="8"/>
  <c r="N6"/>
  <c r="O7"/>
  <c r="P7" s="1"/>
  <c r="N8"/>
  <c r="O6" i="9"/>
  <c r="O8"/>
  <c r="P8" s="1"/>
  <c r="P11" s="1"/>
  <c r="N6" i="11"/>
  <c r="P6" s="1"/>
  <c r="N8"/>
  <c r="P8" s="1"/>
  <c r="K4" i="12"/>
  <c r="O7"/>
  <c r="P7" s="1"/>
  <c r="N6" i="14"/>
  <c r="N7"/>
  <c r="N8"/>
  <c r="T5" i="15"/>
  <c r="O7"/>
  <c r="P7" s="1"/>
  <c r="P11" s="1"/>
  <c r="O8"/>
  <c r="P8" s="1"/>
  <c r="T9"/>
  <c r="N14"/>
  <c r="O16"/>
  <c r="P16" s="1"/>
  <c r="O7" i="16"/>
  <c r="P7" s="1"/>
  <c r="U5" i="17"/>
  <c r="O8"/>
  <c r="P8" s="1"/>
  <c r="P12" s="1"/>
  <c r="R8"/>
  <c r="R13" s="1"/>
  <c r="S5" i="18"/>
  <c r="D13"/>
  <c r="G12" s="1"/>
  <c r="P6"/>
  <c r="C7"/>
  <c r="N7"/>
  <c r="O7" s="1"/>
  <c r="B13"/>
  <c r="N3" i="19"/>
  <c r="P3" s="1"/>
  <c r="P9"/>
  <c r="S9"/>
  <c r="O3" i="20"/>
  <c r="P3" s="1"/>
  <c r="O7"/>
  <c r="N3" s="1"/>
  <c r="O6" i="21"/>
  <c r="P6" s="1"/>
  <c r="P11" s="1"/>
  <c r="O8"/>
  <c r="P8" s="1"/>
  <c r="N9" i="23"/>
  <c r="P9" s="1"/>
  <c r="P11" s="1"/>
  <c r="O9" i="24"/>
  <c r="P9" s="1"/>
  <c r="B39" i="26"/>
  <c r="R21"/>
  <c r="S21" s="1"/>
  <c r="S26"/>
  <c r="R17" i="27"/>
  <c r="S7"/>
  <c r="N8"/>
  <c r="B18"/>
  <c r="J4" s="1"/>
  <c r="K4" s="1"/>
  <c r="O15"/>
  <c r="P15" s="1"/>
  <c r="O6" i="28"/>
  <c r="P6" s="1"/>
  <c r="S6" i="30"/>
  <c r="O17" s="1"/>
  <c r="P17" s="1"/>
  <c r="P19" s="1"/>
  <c r="T12"/>
  <c r="S12" s="1"/>
  <c r="O15"/>
  <c r="T17" i="31"/>
  <c r="O6" i="33"/>
  <c r="P6" s="1"/>
  <c r="O8"/>
  <c r="P8" s="1"/>
  <c r="R5" i="34"/>
  <c r="T13"/>
  <c r="S13" s="1"/>
  <c r="R15"/>
  <c r="S15" s="1"/>
  <c r="T20"/>
  <c r="V20" s="1"/>
  <c r="R26"/>
  <c r="B46"/>
  <c r="J4" s="1"/>
  <c r="K4" s="1"/>
  <c r="O6" i="35"/>
  <c r="P6" s="1"/>
  <c r="P11" s="1"/>
  <c r="Q7"/>
  <c r="R7" i="36"/>
  <c r="R18" s="1"/>
  <c r="R18" i="37"/>
  <c r="O7"/>
  <c r="N3" s="1"/>
  <c r="P11"/>
  <c r="G13" i="38"/>
  <c r="P7"/>
  <c r="D14" i="39"/>
  <c r="G13" s="1"/>
  <c r="S5" i="19"/>
  <c r="T5" s="1"/>
  <c r="T33" s="1"/>
  <c r="W33" s="1"/>
  <c r="N7" i="24"/>
  <c r="O12" i="25"/>
  <c r="P12" s="1"/>
  <c r="R9" i="26"/>
  <c r="O6" i="32"/>
  <c r="P6" s="1"/>
  <c r="P11" s="1"/>
  <c r="P11" i="24" l="1"/>
  <c r="P11" i="38"/>
  <c r="P11" i="36"/>
  <c r="P20" i="27"/>
  <c r="P26" i="4"/>
  <c r="O26" i="34"/>
  <c r="P26" s="1"/>
  <c r="O24"/>
  <c r="G37" i="2"/>
  <c r="K4"/>
  <c r="P11" i="11"/>
  <c r="O8" i="27"/>
  <c r="P8" s="1"/>
  <c r="O6"/>
  <c r="P6" s="1"/>
  <c r="O7"/>
  <c r="P7" s="1"/>
  <c r="O9" i="26"/>
  <c r="P9" s="1"/>
  <c r="J4"/>
  <c r="N3" i="9"/>
  <c r="O3"/>
  <c r="D13" i="8"/>
  <c r="G12" s="1"/>
  <c r="T5"/>
  <c r="P7" i="30"/>
  <c r="P11" s="1"/>
  <c r="O3"/>
  <c r="P6" i="8"/>
  <c r="O3"/>
  <c r="N3"/>
  <c r="R39" i="26"/>
  <c r="S9"/>
  <c r="R46" i="34"/>
  <c r="T5"/>
  <c r="T46" s="1"/>
  <c r="W46" s="1"/>
  <c r="N9" i="18"/>
  <c r="P9" s="1"/>
  <c r="N8"/>
  <c r="P8" s="1"/>
  <c r="J4"/>
  <c r="K4" s="1"/>
  <c r="P11"/>
  <c r="O6"/>
  <c r="T37" i="15"/>
  <c r="S5"/>
  <c r="N3" i="36"/>
  <c r="O3"/>
  <c r="N3" i="29"/>
  <c r="O3"/>
  <c r="T18" i="36"/>
  <c r="S5"/>
  <c r="N9" i="34"/>
  <c r="P9" s="1"/>
  <c r="N8"/>
  <c r="N3" i="23"/>
  <c r="O3"/>
  <c r="H42" i="5"/>
  <c r="I42" s="1"/>
  <c r="K42" s="1"/>
  <c r="H39"/>
  <c r="N75" i="2"/>
  <c r="O75" s="1"/>
  <c r="N73"/>
  <c r="O73" s="1"/>
  <c r="N74"/>
  <c r="O74" s="1"/>
  <c r="N76"/>
  <c r="O76" s="1"/>
  <c r="M4"/>
  <c r="O4" s="1"/>
  <c r="O13" i="1"/>
  <c r="P13" s="1"/>
  <c r="O12"/>
  <c r="P12" s="1"/>
  <c r="O11"/>
  <c r="P11" i="34"/>
  <c r="K4" i="36"/>
  <c r="G17" i="27"/>
  <c r="P8" i="22"/>
  <c r="P13" i="19"/>
  <c r="P19" i="15"/>
  <c r="P11" i="33"/>
  <c r="T28" i="30"/>
  <c r="N18" i="8"/>
  <c r="O18" s="1"/>
  <c r="O3" i="37"/>
  <c r="P3" s="1"/>
  <c r="N3" i="30"/>
  <c r="P8" i="28"/>
  <c r="P11" s="1"/>
  <c r="T21" i="24"/>
  <c r="P9" i="22"/>
  <c r="P11" i="16"/>
  <c r="P8" i="14"/>
  <c r="P6"/>
  <c r="P12" i="12"/>
  <c r="P8" i="8"/>
  <c r="P3" i="10"/>
  <c r="G46" i="34"/>
  <c r="G39" i="26"/>
  <c r="P27" i="1"/>
  <c r="T32"/>
  <c r="P19" i="34"/>
  <c r="S8" i="17"/>
  <c r="K4" i="8"/>
  <c r="P34" i="1"/>
  <c r="P36"/>
  <c r="N3"/>
  <c r="P3" s="1"/>
  <c r="S20" i="2"/>
  <c r="K4" i="30"/>
  <c r="P28" i="1"/>
  <c r="P26"/>
  <c r="O3" i="34"/>
  <c r="P3" i="17"/>
  <c r="P3" i="13"/>
  <c r="D43" i="1"/>
  <c r="N11"/>
  <c r="P35"/>
  <c r="P6"/>
  <c r="P31" l="1"/>
  <c r="G42"/>
  <c r="G7"/>
  <c r="H40" i="5"/>
  <c r="I40" s="1"/>
  <c r="K40" s="1"/>
  <c r="I39"/>
  <c r="K39" s="1"/>
  <c r="N3" i="18"/>
  <c r="O3"/>
  <c r="S5" i="8"/>
  <c r="T13"/>
  <c r="P39" i="1"/>
  <c r="P11" i="22"/>
  <c r="O78" i="2"/>
  <c r="P3" i="23"/>
  <c r="P3" i="29"/>
  <c r="P3" i="36"/>
  <c r="P3" i="8"/>
  <c r="P3" i="30"/>
  <c r="P3" i="9"/>
  <c r="N59" i="2"/>
  <c r="O59" s="1"/>
  <c r="N60"/>
  <c r="O60" s="1"/>
  <c r="N58"/>
  <c r="O58" s="1"/>
  <c r="P24" i="34"/>
  <c r="P28" s="1"/>
  <c r="N3"/>
  <c r="P3" s="1"/>
  <c r="K4" i="1"/>
  <c r="P12" i="14"/>
  <c r="P11" i="1"/>
  <c r="P15" s="1"/>
  <c r="P11" i="8"/>
  <c r="P11" i="27"/>
  <c r="O62" i="2" l="1"/>
  <c r="P3" i="18"/>
  <c r="J13" i="5"/>
  <c r="O47" l="1"/>
  <c r="P47" s="1"/>
  <c r="J15"/>
  <c r="J16" s="1"/>
</calcChain>
</file>

<file path=xl/sharedStrings.xml><?xml version="1.0" encoding="utf-8"?>
<sst xmlns="http://schemas.openxmlformats.org/spreadsheetml/2006/main" count="896" uniqueCount="102">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</sst>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8535424"/>
        <c:axId val="88537344"/>
      </c:lineChart>
      <c:dateAx>
        <c:axId val="88535424"/>
        <c:scaling>
          <c:orientation val="minMax"/>
        </c:scaling>
        <c:axPos val="b"/>
        <c:numFmt formatCode="dd/mm/yy;@" sourceLinked="1"/>
        <c:majorTickMark val="none"/>
        <c:tickLblPos val="nextTo"/>
        <c:crossAx val="88537344"/>
        <c:crosses val="autoZero"/>
        <c:lblOffset val="100"/>
      </c:dateAx>
      <c:valAx>
        <c:axId val="885373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8535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2280.9978265775321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1294.9308830300447</v>
      </c>
      <c r="K4" s="4">
        <f>(J4/D43-1)</f>
        <v>-0.15425491601526864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2697.0275911396393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6.65433E-3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6.65433E-3</v>
      </c>
      <c r="C12" s="28">
        <v>0</v>
      </c>
      <c r="D12" s="29">
        <f t="shared" si="0"/>
        <v>0</v>
      </c>
      <c r="E12" s="23">
        <f>(B12*J3)</f>
        <v>15.178512267329669</v>
      </c>
      <c r="I12" t="s">
        <v>13</v>
      </c>
      <c r="J12">
        <f>(J11-B43)</f>
        <v>3.2296310000000106E-2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73.66781291647446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0.54732408999999993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2697.0275911396393</v>
      </c>
    </row>
    <row r="43" spans="2:16">
      <c r="B43">
        <f>(SUM(B5:B42))</f>
        <v>0.56770368999999987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0.22298663841022209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11.294001617683371</v>
      </c>
      <c r="K4" s="4">
        <f>(J4/D14-1)</f>
        <v>0.6114437478474728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0.56597235999999995</v>
      </c>
      <c r="C6" s="28">
        <v>0</v>
      </c>
      <c r="D6" s="28">
        <f>(B6*C6)</f>
        <v>0</v>
      </c>
      <c r="E6" s="23">
        <f>(B6*J3)</f>
        <v>0.12620427398950004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0.56597235999999995</v>
      </c>
      <c r="S6" s="28">
        <v>0</v>
      </c>
      <c r="T6" s="28">
        <f>(D6)</f>
        <v>0</v>
      </c>
      <c r="U6" s="23">
        <f>(E6)</f>
        <v>0.12620427398950004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12.663512764000004</v>
      </c>
      <c r="O7" s="23">
        <f>($C$5*[1]Params!K9)</f>
        <v>0.27003658131027602</v>
      </c>
      <c r="P7" s="23">
        <f>(O7*N7)</f>
        <v>3.4196116941696051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12.661756382000002</v>
      </c>
      <c r="O8" s="23">
        <f>($C$5*[1]Params!K10)</f>
        <v>0.37130029930162955</v>
      </c>
      <c r="P8" s="23">
        <f>(O8*N8)</f>
        <v>4.7013139343209192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12.661756382000002</v>
      </c>
      <c r="O9" s="23">
        <f>($C$5*[1]Params!K11)</f>
        <v>0.84386431659461258</v>
      </c>
      <c r="P9" s="23">
        <f>(O9*N9)</f>
        <v>10.684804396183907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21.622971084674433</v>
      </c>
    </row>
    <row r="13" spans="2:21">
      <c r="F13" t="s">
        <v>9</v>
      </c>
      <c r="G13" s="23">
        <f>(D14/B14)</f>
        <v>0.1383769298233849</v>
      </c>
    </row>
    <row r="14" spans="2:21">
      <c r="B14" s="35">
        <f>(SUM(B5:B13))</f>
        <v>50.648781910000011</v>
      </c>
      <c r="D14" s="23">
        <f>(SUM(D5:D13))</f>
        <v>7.0086229399999986</v>
      </c>
    </row>
    <row r="17" spans="11:20">
      <c r="N17" s="35"/>
      <c r="R17" s="35">
        <f>(SUM(R5:R16))</f>
        <v>50.648781910000011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1.6200912770195779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22.820498640064365</v>
      </c>
      <c r="K4" s="4">
        <f>(J4/D14-1)</f>
        <v>-0.43105807556535125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0.58162396000000005</v>
      </c>
      <c r="S5" s="28">
        <v>0</v>
      </c>
      <c r="T5" s="29">
        <f>(D6)</f>
        <v>0</v>
      </c>
      <c r="U5" s="23">
        <f>(R5*J3)</f>
        <v>0.94228390410158402</v>
      </c>
    </row>
    <row r="6" spans="2:21">
      <c r="B6" s="47">
        <v>0.58162396000000005</v>
      </c>
      <c r="C6" s="28">
        <v>0</v>
      </c>
      <c r="D6" s="29">
        <f>(B6*C6)</f>
        <v>0</v>
      </c>
      <c r="E6" s="23">
        <f>(B6*J3)</f>
        <v>0.94228390410158402</v>
      </c>
      <c r="M6" t="s">
        <v>11</v>
      </c>
      <c r="N6" s="35">
        <f>(SUM(R5:R7)/5)</f>
        <v>2.8171867799999997</v>
      </c>
      <c r="O6" s="23">
        <f>($C$5*[1]Params!K8)</f>
        <v>3.898538812175127</v>
      </c>
      <c r="P6" s="23">
        <f>(O6*N6)</f>
        <v>10.98291200297667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2.8171867799999997</v>
      </c>
      <c r="O7" s="23">
        <f>($C$5*[1]Params!K9)</f>
        <v>4.7982016149847722</v>
      </c>
      <c r="P7" s="23">
        <f>(O7*N7)</f>
        <v>13.517430157509748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0.29641322776549289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2.8171867799999997</v>
      </c>
      <c r="O8" s="23">
        <f>($C$5*[1]Params!K10)</f>
        <v>6.5975272206040616</v>
      </c>
      <c r="P8" s="23">
        <f>(O8*N8)</f>
        <v>18.586466466575903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2.8171867799999997</v>
      </c>
      <c r="O9" s="23">
        <f>($C$5*[1]Params!K11)</f>
        <v>14.994380046827411</v>
      </c>
      <c r="P9" s="23">
        <f>(O9*N9)</f>
        <v>42.241969242217955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85.328777869280287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2.8475512305222446</v>
      </c>
    </row>
    <row r="14" spans="2:21">
      <c r="B14" s="35">
        <f>(SUM(B5:B13))</f>
        <v>14.085933900000001</v>
      </c>
      <c r="D14" s="23">
        <f>(SUM(D5:D13))</f>
        <v>40.110418410000001</v>
      </c>
      <c r="R14" s="35">
        <f>(SUM(R5:R13))</f>
        <v>14.085933899999999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10.59277638592215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12.973740368704727</v>
      </c>
      <c r="K4" s="4">
        <f>(J4/D14-1)</f>
        <v>0.18698448021086245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0.93148712576679726</v>
      </c>
      <c r="M6" t="s">
        <v>11</v>
      </c>
      <c r="N6" s="1">
        <f>(SUM($B$5:$B$7)/5)</f>
        <v>0.24495448400000003</v>
      </c>
      <c r="O6" s="23">
        <f>($C$5*[1]Params!K8)</f>
        <v>12.800900900900901</v>
      </c>
      <c r="P6" s="23">
        <f>(O6*N6)</f>
        <v>3.1356380749153159</v>
      </c>
    </row>
    <row r="7" spans="2:16">
      <c r="B7" s="47">
        <v>2.6836349999999998E-2</v>
      </c>
      <c r="C7" s="28">
        <v>0</v>
      </c>
      <c r="D7" s="29">
        <f>(C7*B7)</f>
        <v>0</v>
      </c>
      <c r="E7" s="23">
        <f>(B7*J4)</f>
        <v>0.34816783734368906</v>
      </c>
      <c r="N7" s="1">
        <f>(SUM($B$5:$B$7)/5)</f>
        <v>0.24495448400000003</v>
      </c>
      <c r="O7" s="23">
        <f>($C$5*[1]Params!K9)</f>
        <v>15.754954954954954</v>
      </c>
      <c r="P7" s="23">
        <f>(O7*N7)</f>
        <v>3.8592468614342343</v>
      </c>
    </row>
    <row r="8" spans="2:16">
      <c r="N8" s="1">
        <f>(SUM($B$5:$B$7)/5)</f>
        <v>0.24495448400000003</v>
      </c>
      <c r="O8" s="23">
        <f>($C$5*[1]Params!K10)</f>
        <v>21.663063063063063</v>
      </c>
      <c r="P8" s="23">
        <f>(O8*N8)</f>
        <v>5.3064644344720726</v>
      </c>
    </row>
    <row r="9" spans="2:16">
      <c r="N9" s="1">
        <f>(SUM($B$5:$B$7)/5)</f>
        <v>0.24495448400000003</v>
      </c>
      <c r="O9" s="23">
        <f>($C$5*[1]Params!K11)</f>
        <v>49.234234234234229</v>
      </c>
      <c r="P9" s="23">
        <f>(O9*N9)</f>
        <v>12.060146441981981</v>
      </c>
    </row>
    <row r="12" spans="2:16">
      <c r="P12" s="23">
        <f>(SUM(P6:P9))</f>
        <v>24.361495812803604</v>
      </c>
    </row>
    <row r="13" spans="2:16">
      <c r="F13" t="s">
        <v>9</v>
      </c>
      <c r="G13" s="23">
        <f>(D14/B14)</f>
        <v>8.9241068965285812</v>
      </c>
    </row>
    <row r="14" spans="2:16">
      <c r="B14" s="19">
        <f>(SUM(B5:B13))</f>
        <v>1.2247724200000001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38.602168425161267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53.466906923957282</v>
      </c>
      <c r="K4" s="4">
        <f>(J4/D19-1)</f>
        <v>-103.41256928324265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1.6153649999999999E-2</v>
      </c>
      <c r="S5" s="28">
        <v>0</v>
      </c>
      <c r="T5" s="29">
        <f>(D6)</f>
        <v>0</v>
      </c>
      <c r="U5" s="23">
        <f>(R5*J3)</f>
        <v>0.62356591798110628</v>
      </c>
    </row>
    <row r="6" spans="2:22">
      <c r="B6" s="27">
        <v>1.6153649999999999E-2</v>
      </c>
      <c r="C6" s="28">
        <v>0</v>
      </c>
      <c r="D6" s="29">
        <f>(B6*C6)</f>
        <v>0</v>
      </c>
      <c r="E6" s="23">
        <f>(B6*J3)</f>
        <v>0.62356591798110628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1.4503922118009069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0.5530907020000001</v>
      </c>
      <c r="O9" s="23">
        <f>($S$6*[1]Params!K11)</f>
        <v>84.551801224137193</v>
      </c>
      <c r="P9" s="23">
        <f>(O9*N9)</f>
        <v>46.764815094422509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87.765646536933815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-0.37692803427672217</v>
      </c>
    </row>
    <row r="19" spans="2:20">
      <c r="B19" s="26">
        <f>(SUM(B5:B18))</f>
        <v>1.3850752199999996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1.3850752199999996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-0.37692803427672217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3.6802135214235722E-3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3.515657332493606</v>
      </c>
      <c r="K4" s="4">
        <f>(J4/D13-1)</f>
        <v>0.2413338551352151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312.60652516825309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224.44184115950424</v>
      </c>
      <c r="K4" s="4">
        <f>(J4/D17-1)</f>
        <v>0.11968000296273273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7.3462533414539469E-2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2.6901900000000003E-3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2.9691367760480678E-2</v>
      </c>
      <c r="I8" t="s">
        <v>13</v>
      </c>
      <c r="J8" s="49">
        <f>(J7-B17)</f>
        <v>0.28203085000000017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88.164684008748864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2.3602100000000002E-3</v>
      </c>
      <c r="C10" s="28">
        <v>0</v>
      </c>
      <c r="D10" s="29">
        <v>0</v>
      </c>
      <c r="E10" s="23">
        <f>(B10*J3)</f>
        <v>0.73781704676736271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0.71796914999999983</v>
      </c>
      <c r="D17" s="23">
        <f>(SUM(D5:D16))</f>
        <v>200.45177244000001</v>
      </c>
      <c r="F17" t="s">
        <v>9</v>
      </c>
      <c r="G17" s="23">
        <f>(SUM(D5:D16)/SUM(B5:B16))</f>
        <v>279.19273751525407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0.71796915000000006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8.9437886747846043E-2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5.4913099311509486</v>
      </c>
      <c r="K4" s="4">
        <f>(J4/D13-1)</f>
        <v>9.8261986230189668E-2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0.27891023999999998</v>
      </c>
      <c r="C6" s="28">
        <v>0</v>
      </c>
      <c r="D6" s="29">
        <f>(B6*C6)</f>
        <v>0</v>
      </c>
      <c r="E6" s="23">
        <f>(B6*J3)</f>
        <v>2.4945142457934558E-2</v>
      </c>
      <c r="M6" t="s">
        <v>11</v>
      </c>
      <c r="N6" s="35">
        <f>($B$13/5)</f>
        <v>12.279605726</v>
      </c>
      <c r="O6" s="23">
        <f>($C$5*[1]Params!K8)</f>
        <v>0.10634970155367125</v>
      </c>
      <c r="P6" s="23">
        <f>(O6*N6)</f>
        <v>1.3059324041568525</v>
      </c>
    </row>
    <row r="7" spans="2:16">
      <c r="N7" s="35">
        <f>($B$13/5)</f>
        <v>12.279605726</v>
      </c>
      <c r="O7" s="23">
        <f>($C$5*[1]Params!K9)</f>
        <v>0.13089194037374924</v>
      </c>
      <c r="P7" s="23">
        <f>(O7*N7)</f>
        <v>1.6073014205007417</v>
      </c>
    </row>
    <row r="8" spans="2:16">
      <c r="N8" s="35">
        <f>($B$13/5)</f>
        <v>12.279605726</v>
      </c>
      <c r="O8" s="23">
        <f>($C$5*[1]Params!K10)</f>
        <v>0.17997641801390521</v>
      </c>
      <c r="P8" s="23">
        <f>(O8*N8)</f>
        <v>2.2100394531885201</v>
      </c>
    </row>
    <row r="9" spans="2:16">
      <c r="N9" s="35">
        <f>($B$13/5)</f>
        <v>12.279605726</v>
      </c>
      <c r="O9" s="23">
        <f>($C$5*[1]Params!K11)</f>
        <v>0.40903731366796636</v>
      </c>
      <c r="P9" s="23">
        <f>(O9*N9)</f>
        <v>5.0228169390648176</v>
      </c>
    </row>
    <row r="11" spans="2:16">
      <c r="P11" s="23">
        <f>(SUM(P6:P9))</f>
        <v>10.146090216910931</v>
      </c>
    </row>
    <row r="12" spans="2:16">
      <c r="F12" t="s">
        <v>9</v>
      </c>
      <c r="G12" s="23">
        <f>(D13/B13)</f>
        <v>8.1435839416461736E-2</v>
      </c>
    </row>
    <row r="13" spans="2:16">
      <c r="B13" s="35">
        <f>(SUM(B5:B12))</f>
        <v>61.398028629999999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8.1910389134255368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36.163627653980434</v>
      </c>
      <c r="K4" s="4">
        <f>(J4/D14-1)</f>
        <v>1.1380412899599985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7.3593950000000005E-2</v>
      </c>
      <c r="S5" s="28">
        <v>0</v>
      </c>
      <c r="T5" s="29">
        <f>(D6)</f>
        <v>0</v>
      </c>
      <c r="U5">
        <f>(R5*J3)</f>
        <v>0.60281090824269334</v>
      </c>
    </row>
    <row r="6" spans="2:21">
      <c r="B6" s="27">
        <v>7.3593950000000005E-2</v>
      </c>
      <c r="C6" s="28">
        <v>0</v>
      </c>
      <c r="D6" s="29">
        <f>(B6*C6)</f>
        <v>0</v>
      </c>
      <c r="E6" s="23">
        <f>(B6*J3)</f>
        <v>0.60281090824269334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1.4877739800000001</v>
      </c>
      <c r="O8" s="23">
        <f>($C$5*[1]Params!K10)</f>
        <v>12.388308382358975</v>
      </c>
      <c r="P8" s="23">
        <f>(O8*N8)</f>
        <v>18.431002867489575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1.1576246600000002</v>
      </c>
      <c r="O9" s="23">
        <f>($C$5*[1]Params!K11)</f>
        <v>28.155246323543125</v>
      </c>
      <c r="P9" s="23">
        <f>(O9*N9)</f>
        <v>32.593207452507862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74.704180829997426</v>
      </c>
    </row>
    <row r="13" spans="2:21">
      <c r="F13" t="s">
        <v>9</v>
      </c>
      <c r="G13" s="23">
        <f>(D14/B14)</f>
        <v>3.8310948211756877</v>
      </c>
      <c r="N13" s="26"/>
      <c r="P13" s="23"/>
      <c r="R13" s="26">
        <f>(SUM(R5:R12))</f>
        <v>4.4150232999999997</v>
      </c>
      <c r="T13" s="23">
        <f>(SUM(T5:T12))</f>
        <v>16.914372899999996</v>
      </c>
    </row>
    <row r="14" spans="2:21">
      <c r="B14">
        <f>(SUM(B5:B13))</f>
        <v>4.4150233000000005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68.035437417236196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5.0580292807645044</v>
      </c>
      <c r="K4" s="4">
        <f>(J4/D13-1)</f>
        <v>1.4342332648825109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2.9463699999999998E-3</v>
      </c>
      <c r="C6" s="28">
        <v>0</v>
      </c>
      <c r="D6" s="29">
        <f>(B6*C6)</f>
        <v>0</v>
      </c>
      <c r="E6" s="23">
        <f>(B6*J3)</f>
        <v>0.2004575717430222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2.9463699999999998E-3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1.9818808E-2</v>
      </c>
      <c r="O8" s="23">
        <f>($C$5*[1]Params!K10)</f>
        <v>94.666000000000011</v>
      </c>
      <c r="P8" s="23">
        <f>(O8*N8)</f>
        <v>1.8761672781280003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1.9818808E-2</v>
      </c>
      <c r="O9" s="23">
        <f>($C$5*[1]Params!K11)</f>
        <v>215.15</v>
      </c>
      <c r="P9" s="23">
        <f>(O9*N9)</f>
        <v>4.2640165412000002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9.2623101193279993</v>
      </c>
      <c r="R11" s="1"/>
      <c r="S11" s="23"/>
      <c r="T11" s="24"/>
    </row>
    <row r="12" spans="2:20">
      <c r="F12" t="s">
        <v>9</v>
      </c>
      <c r="G12" s="23">
        <f>(D13/B13)</f>
        <v>27.949432126637191</v>
      </c>
    </row>
    <row r="13" spans="2:20">
      <c r="B13">
        <f>(SUM(B5:B12))</f>
        <v>7.434404E-2</v>
      </c>
      <c r="D13" s="23">
        <f>(SUM(D5:D12))</f>
        <v>2.0778737000000005</v>
      </c>
    </row>
    <row r="22" spans="18:20">
      <c r="R22">
        <f>(SUM(R5:R21))</f>
        <v>7.434404E-2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0.18434342702531811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4.9657192330715292</v>
      </c>
      <c r="K4" s="4">
        <f>(J4/D14-1)</f>
        <v>-8.6007108781897017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42232.771701388549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1236.1819459844</v>
      </c>
      <c r="K4" s="4">
        <f>(J4/D38-1)</f>
        <v>0.7909040603415507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3.5101000000000002E-4</v>
      </c>
      <c r="C6" s="28">
        <v>0</v>
      </c>
      <c r="D6" s="29">
        <f>(B6*C6)</f>
        <v>0</v>
      </c>
      <c r="E6" s="23">
        <f>(B6*J3)</f>
        <v>14.824125194904395</v>
      </c>
      <c r="I6" t="s">
        <v>11</v>
      </c>
      <c r="J6">
        <v>0.03</v>
      </c>
      <c r="R6" s="26">
        <f t="shared" si="0"/>
        <v>3.5101000000000002E-4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7.2931999999999164E-4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30.801205057256343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23581.81693626523</v>
      </c>
      <c r="R37">
        <f>(SUM(R5:R25))</f>
        <v>2.9626479999999997E-2</v>
      </c>
      <c r="T37" s="23">
        <f>(SUM(T5:T25))</f>
        <v>552.59980016999998</v>
      </c>
    </row>
    <row r="38" spans="2:20">
      <c r="B38">
        <f>(SUM(B5:B37))</f>
        <v>2.9270680000000007E-2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13.37566903368225</v>
      </c>
      <c r="M3" t="s">
        <v>4</v>
      </c>
      <c r="N3" s="26">
        <f>(INDEX(N5:N19,MATCH(MAX(O6:O8),O5:O19,0))/0.85)</f>
        <v>0.62352941176470589</v>
      </c>
      <c r="O3" s="24">
        <f>(MAX(O6:O8)*0.75)</f>
        <v>8.0377360613207536</v>
      </c>
      <c r="P3" s="45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13.137021951863575</v>
      </c>
      <c r="K4" s="4">
        <f>(J4/D13-1)</f>
        <v>-9.1673863347785058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3">
        <f>(T5/R5)</f>
        <v>4.8943120206798332</v>
      </c>
      <c r="T5" s="23">
        <f>(D5)+(B7)*4.615+(B8)*4.6733+B11*4.7693</f>
        <v>4.5261674499999991</v>
      </c>
    </row>
    <row r="6" spans="2:21">
      <c r="B6" s="2">
        <v>2.28677E-3</v>
      </c>
      <c r="C6" s="28">
        <v>0</v>
      </c>
      <c r="D6" s="29">
        <f>(B6*C6)</f>
        <v>0</v>
      </c>
      <c r="E6" s="23">
        <f>(B6*J3)</f>
        <v>3.058707867615356E-2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2.28677E-3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-B11</f>
        <v>0.53</v>
      </c>
      <c r="O8" s="23">
        <f>P8/N8</f>
        <v>10.716981415094338</v>
      </c>
      <c r="P8" s="23">
        <f>-D11</f>
        <v>5.6800001499999997</v>
      </c>
      <c r="Q8" t="s">
        <v>12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B13/2</f>
        <v>0.49107906000000001</v>
      </c>
      <c r="O9" s="23">
        <f>($S$5*[1]Params!K11)</f>
        <v>24.471560103399167</v>
      </c>
      <c r="P9" s="23">
        <f>(O9*N9)</f>
        <v>12.017470732310766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>
        <f>B11-B11</f>
        <v>0</v>
      </c>
      <c r="S10" s="23">
        <v>0</v>
      </c>
      <c r="T10" s="23">
        <f>(D11)-B11*4.7693</f>
        <v>-3.1522711499999994</v>
      </c>
    </row>
    <row r="11" spans="2:21">
      <c r="B11" s="1">
        <v>-0.53</v>
      </c>
      <c r="C11" s="23">
        <f>(D11/B11)</f>
        <v>10.716981415094338</v>
      </c>
      <c r="D11" s="23">
        <f>-5.68000015</f>
        <v>-5.6800001499999997</v>
      </c>
      <c r="R11" s="1"/>
      <c r="S11" s="23"/>
      <c r="T11" s="23"/>
    </row>
    <row r="12" spans="2:21">
      <c r="F12" t="s">
        <v>9</v>
      </c>
      <c r="G12" s="23">
        <f>(D13/B13)</f>
        <v>-1.6376927067507194</v>
      </c>
      <c r="P12" s="23">
        <f>(SUM(P6:P9))</f>
        <v>24.736163352310765</v>
      </c>
      <c r="R12" s="1"/>
      <c r="S12" s="23"/>
      <c r="T12" s="23"/>
    </row>
    <row r="13" spans="2:21">
      <c r="B13">
        <f>(SUM(B5:B12))</f>
        <v>0.98215812000000002</v>
      </c>
      <c r="D13" s="23">
        <f>(SUM(D5:D12))</f>
        <v>-1.608473189999998</v>
      </c>
      <c r="R13" s="1"/>
      <c r="S13" s="23"/>
      <c r="T13" s="23"/>
    </row>
    <row r="14" spans="2:21">
      <c r="R14" s="1"/>
      <c r="S14" s="23"/>
      <c r="T14" s="24"/>
    </row>
    <row r="15" spans="2:21">
      <c r="P15" s="23"/>
    </row>
    <row r="25" spans="18:20">
      <c r="R25">
        <f>(SUM(R5:R24))</f>
        <v>0.98215811999999991</v>
      </c>
      <c r="T25" s="23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0.87230490664975546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2.5508978123091062</v>
      </c>
      <c r="K4" s="4">
        <f>(J4/D10-1)</f>
        <v>-0.14970072923029798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2.6435206374746429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12.614995580917553</v>
      </c>
      <c r="K4" s="4">
        <f>(J4/D10-1)</f>
        <v>0.31758484431741563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1.8012859999999999E-2</v>
      </c>
      <c r="C6" s="28">
        <v>0</v>
      </c>
      <c r="D6" s="29">
        <f>(B6*C6)</f>
        <v>0</v>
      </c>
      <c r="E6" s="23">
        <f>(B6*J3)</f>
        <v>4.7617367149941491E-2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1.193017416</v>
      </c>
      <c r="O7" s="23">
        <f>($C$5*[1]Params!K9)</f>
        <v>3.4867820792880124</v>
      </c>
      <c r="P7" s="23">
        <f>(O7*N7)</f>
        <v>4.1597917463872918</v>
      </c>
    </row>
    <row r="8" spans="2:17">
      <c r="N8" s="1">
        <f>2*($B$10+$N$6)/5-$N$6</f>
        <v>1.193017416</v>
      </c>
      <c r="O8" s="23">
        <f>($C$5*[1]Params!K10)</f>
        <v>4.7943253590210171</v>
      </c>
      <c r="P8" s="23">
        <f>(O8*N8)</f>
        <v>5.7197136512825262</v>
      </c>
    </row>
    <row r="9" spans="2:17">
      <c r="F9" t="s">
        <v>9</v>
      </c>
      <c r="G9" s="23">
        <f>(D10/B10)</f>
        <v>2.0063380729338443</v>
      </c>
      <c r="N9" s="1">
        <f>2*($B$10+$N$6)/5-$N$6</f>
        <v>1.193017416</v>
      </c>
      <c r="O9" s="23">
        <f>($C$5*[1]Params!K11)</f>
        <v>10.89619399777504</v>
      </c>
      <c r="P9" s="23">
        <f>(O9*N9)</f>
        <v>12.999349207460288</v>
      </c>
    </row>
    <row r="10" spans="2:17">
      <c r="B10" s="1">
        <f>(SUM(B5:B9))</f>
        <v>4.7720435400000003</v>
      </c>
      <c r="D10" s="23">
        <f>(SUM(D5:D9))</f>
        <v>9.5743326400000015</v>
      </c>
    </row>
    <row r="11" spans="2:17">
      <c r="P11" s="23">
        <f>(SUM(P6:P9))</f>
        <v>26.264521965130104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14.95329599152589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8.8270284183535139</v>
      </c>
      <c r="K4" s="4">
        <f>(J4/D11-1)</f>
        <v>30.701059356257314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2.3793600000000001E-3</v>
      </c>
      <c r="C6" s="28">
        <v>0</v>
      </c>
      <c r="D6" s="29">
        <f>(B6*C6)</f>
        <v>0</v>
      </c>
      <c r="E6" s="23">
        <f>(B6*J3)</f>
        <v>3.5579274350397039E-2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2.3793600000000001E-3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0.31592523199999989</v>
      </c>
      <c r="O9" s="23">
        <f>($C$5*[1]Params!K11)</f>
        <v>36.253387829805618</v>
      </c>
      <c r="P9" s="23">
        <f>(O9*N9)</f>
        <v>11.453359960917313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0.47169704404765678</v>
      </c>
      <c r="O10" s="23"/>
      <c r="P10" s="23"/>
      <c r="R10" s="1"/>
      <c r="S10" s="23"/>
      <c r="T10" s="23"/>
      <c r="U10" s="24"/>
    </row>
    <row r="11" spans="2:21">
      <c r="B11">
        <f>(SUM(B5:B10))</f>
        <v>0.59030653999999982</v>
      </c>
      <c r="C11" s="23"/>
      <c r="D11" s="23">
        <f>(SUM(D5:D10))</f>
        <v>0.27844584999999977</v>
      </c>
      <c r="O11" s="23"/>
      <c r="P11" s="23">
        <f>(SUM(P6:P9))</f>
        <v>21.104914110917314</v>
      </c>
      <c r="R11" s="1"/>
      <c r="S11" s="23"/>
      <c r="T11" s="24"/>
    </row>
    <row r="22" spans="18:20">
      <c r="R22">
        <f>(SUM(R5:R21))</f>
        <v>0.59030653999999994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72.822904452825398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11.952868984017483</v>
      </c>
      <c r="K4" s="4">
        <f>(J4/D15-1)</f>
        <v>0.20263762521811546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1.1785299999999999E-3</v>
      </c>
      <c r="C6" s="28">
        <v>0</v>
      </c>
      <c r="D6" s="29">
        <f>(B6*C6)</f>
        <v>0</v>
      </c>
      <c r="E6" s="23">
        <f>(B6*J3)</f>
        <v>8.5823977584788311E-2</v>
      </c>
      <c r="M6" t="s">
        <v>11</v>
      </c>
      <c r="N6" s="49">
        <f>(SUM(R$5:R$8)/5)</f>
        <v>3.2827224000000002E-2</v>
      </c>
      <c r="O6" s="23">
        <f>($C$7*[1]Params!K8)</f>
        <v>89.451451451451447</v>
      </c>
      <c r="P6" s="23">
        <f>(O6*N6)</f>
        <v>2.9364428339219222</v>
      </c>
      <c r="R6" s="2">
        <f>(B6)</f>
        <v>1.1785299999999999E-3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3.2827224000000002E-2</v>
      </c>
      <c r="O7" s="23">
        <f>($C$7*[1]Params!K9)</f>
        <v>110.09409409409409</v>
      </c>
      <c r="P7" s="23">
        <f>(O7*N7)</f>
        <v>3.6140834879039039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3.2827224000000002E-2</v>
      </c>
      <c r="O8" s="23">
        <f>($C$7*[1]Params!K10)</f>
        <v>151.37937937937937</v>
      </c>
      <c r="P8" s="23">
        <f>(O8*N8)</f>
        <v>4.9693647958678682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1.2927650893045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3.2827224000000002E-2</v>
      </c>
      <c r="O9" s="23">
        <f>($C$7*[1]Params!K11)</f>
        <v>344.04404404404403</v>
      </c>
      <c r="P9" s="23">
        <f>(O9*N9)</f>
        <v>11.2940108996997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22.813902017393396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60.552657696550888</v>
      </c>
    </row>
    <row r="15" spans="2:21">
      <c r="B15" s="1">
        <f>(SUM(B5:B14))</f>
        <v>0.16413612</v>
      </c>
      <c r="D15" s="23">
        <f>(SUM(D5:D14))</f>
        <v>9.9388782899999999</v>
      </c>
    </row>
    <row r="21" spans="18:20">
      <c r="R21">
        <f>(SUM(R5:R20))</f>
        <v>0.16413612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0.82882700447419244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3.4503743130309488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5.6178659999999998E-2</v>
      </c>
      <c r="C6" s="28">
        <v>0</v>
      </c>
      <c r="D6" s="29">
        <f>(B6*C6)</f>
        <v>0</v>
      </c>
      <c r="E6" s="23">
        <f>(B6*J3)</f>
        <v>4.6562390483174135E-2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4.1629607800000015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1.388366890384222E-4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17.774881966972565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32006.816948172607</v>
      </c>
      <c r="P9" s="23">
        <f>(O9*N9)</f>
        <v>16.003408474086303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4872.5250587600003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4872.5250587600003</v>
      </c>
      <c r="C18" s="28">
        <v>0</v>
      </c>
      <c r="D18" s="29">
        <f>(B18*C18)</f>
        <v>0</v>
      </c>
      <c r="E18" s="23">
        <f>(B18*J3)</f>
        <v>0.67648524641498198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-8.6078747203821759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-20.825503355763328</v>
      </c>
    </row>
    <row r="39" spans="2:20">
      <c r="B39">
        <f>(SUM(B5:B38))</f>
        <v>128027.26779269043</v>
      </c>
      <c r="D39" s="23">
        <f>(SUM(D5:D38))</f>
        <v>-76.307382291799911</v>
      </c>
      <c r="F39" t="s">
        <v>9</v>
      </c>
      <c r="G39" s="33">
        <f>(D39/B39)</f>
        <v>-5.9602445328569762E-4</v>
      </c>
      <c r="R39">
        <f>(SUM(R5:R38))</f>
        <v>128027.26779269043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0.97057997929584117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56.363454325290306</v>
      </c>
      <c r="K4" s="4">
        <f>(J4/D18-1)</f>
        <v>0.11464385388287512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0.32070289000000002</v>
      </c>
      <c r="C6" s="28">
        <v>0</v>
      </c>
      <c r="D6" s="29">
        <f>(B6*C6)</f>
        <v>0</v>
      </c>
      <c r="E6" s="23">
        <f>(B6*J3)</f>
        <v>0.31126780433631646</v>
      </c>
      <c r="M6" t="s">
        <v>11</v>
      </c>
      <c r="N6" s="19">
        <f>($B$7+$R$9+$R$6)/5</f>
        <v>8.9396905677777774</v>
      </c>
      <c r="O6" s="23">
        <f>($S$7*[1]Params!K8)</f>
        <v>1.1975720777093433</v>
      </c>
      <c r="P6" s="23">
        <f>(O6*N6)</f>
        <v>10.705923807332251</v>
      </c>
      <c r="R6" s="47">
        <f>(B6)</f>
        <v>0.32070289000000002</v>
      </c>
      <c r="S6" s="28">
        <v>0</v>
      </c>
      <c r="T6" s="29">
        <f>(D6)</f>
        <v>0</v>
      </c>
      <c r="U6" s="23">
        <f>(R6*J3)</f>
        <v>0.31126780433631646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8.9396905677777774</v>
      </c>
      <c r="O7" s="23">
        <f>($S$7*[1]Params!K9)</f>
        <v>1.4739348648730379</v>
      </c>
      <c r="P7" s="23">
        <f>(O7*N7)</f>
        <v>13.176521609024309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8.9396905677777774</v>
      </c>
      <c r="O8" s="23">
        <f>($S$7*[1]Params!K10)</f>
        <v>2.0266604392004273</v>
      </c>
      <c r="P8" s="23">
        <f>(O8*N8)</f>
        <v>18.117717212408426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8.9396905677777774</v>
      </c>
      <c r="O9" s="23">
        <f>($C$7*[1]Params!K11)</f>
        <v>4.6060464527282434</v>
      </c>
      <c r="P9" s="23">
        <f>(O9*N9)</f>
        <v>41.176630028200968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83.176792656965944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0.87075344821111622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58.071931760000005</v>
      </c>
      <c r="S17" s="23"/>
      <c r="T17" s="23">
        <f>(SUM(T5:T12))</f>
        <v>50.56633482430064</v>
      </c>
    </row>
    <row r="18" spans="2:20">
      <c r="B18" s="19">
        <f>(SUM(B5:B17))</f>
        <v>58.071931760000005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4" width="9.140625" style="14" customWidth="1"/>
    <col min="165" max="16384" width="9.140625" style="14"/>
  </cols>
  <sheetData>
    <row r="3" spans="2:16">
      <c r="I3" t="s">
        <v>3</v>
      </c>
      <c r="J3" s="45">
        <v>2.7275997453805031E-2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1.7675159582165221</v>
      </c>
      <c r="K4" s="4">
        <f>(J4/D10-1)</f>
        <v>-0.11624202089173896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5.2414969999999998E-2</v>
      </c>
      <c r="C6" s="28">
        <v>0</v>
      </c>
      <c r="D6" s="29">
        <f>(B6*C6)</f>
        <v>0</v>
      </c>
      <c r="E6" s="23">
        <f>(B6*J3)</f>
        <v>1.429670588261267E-3</v>
      </c>
      <c r="M6" t="s">
        <v>11</v>
      </c>
      <c r="N6" s="35">
        <f>($B$10/5)</f>
        <v>12.960229676000001</v>
      </c>
      <c r="O6" s="45">
        <f>($C$5*[1]Params!K8)</f>
        <v>4.0155225640266315E-2</v>
      </c>
      <c r="P6" s="23">
        <f>(O6*N6)</f>
        <v>0.52042094698945562</v>
      </c>
    </row>
    <row r="7" spans="2:16">
      <c r="B7" s="35"/>
      <c r="C7" s="23"/>
      <c r="D7" s="25"/>
      <c r="E7" s="23"/>
      <c r="N7" s="35">
        <f>($B$10/5)</f>
        <v>12.960229676000001</v>
      </c>
      <c r="O7" s="45">
        <f>($C$5*[1]Params!K9)</f>
        <v>4.9421816172635469E-2</v>
      </c>
      <c r="P7" s="23">
        <f>(O7*N7)</f>
        <v>0.640518088602407</v>
      </c>
    </row>
    <row r="8" spans="2:16">
      <c r="N8" s="35">
        <f>($B$10/5)</f>
        <v>12.960229676000001</v>
      </c>
      <c r="O8" s="45">
        <f>($C$5*[1]Params!K10)</f>
        <v>6.7954997237373763E-2</v>
      </c>
      <c r="P8" s="23">
        <f>(O8*N8)</f>
        <v>0.88071237182830953</v>
      </c>
    </row>
    <row r="9" spans="2:16">
      <c r="F9" t="s">
        <v>9</v>
      </c>
      <c r="G9" s="23">
        <f>(D10/B10)</f>
        <v>3.0863650567916061E-2</v>
      </c>
      <c r="N9" s="35">
        <f>($B$10/5)</f>
        <v>12.960229676000001</v>
      </c>
      <c r="O9" s="45">
        <f>($C$5*[1]Params!K11)</f>
        <v>0.15444317553948583</v>
      </c>
      <c r="P9" s="23">
        <f>(O9*N9)</f>
        <v>2.0016190268825218</v>
      </c>
    </row>
    <row r="10" spans="2:16">
      <c r="B10" s="35">
        <f>(SUM(B5:B9))</f>
        <v>64.801148380000001</v>
      </c>
      <c r="D10" s="23">
        <f>(SUM(D5:D9))</f>
        <v>2</v>
      </c>
    </row>
    <row r="11" spans="2:16">
      <c r="P11" s="23">
        <f>(SUM(P6:P9))</f>
        <v>4.0432704343026939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1.3571995188264681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44.76908228884097</v>
      </c>
      <c r="K4" s="4">
        <f>(J4/D11-1)</f>
        <v>2.287529191158316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0.33766763999999999</v>
      </c>
      <c r="C6" s="28">
        <v>0</v>
      </c>
      <c r="D6" s="29">
        <f>(B6*C6)</f>
        <v>0</v>
      </c>
      <c r="E6" s="23">
        <f>(B6*J3)</f>
        <v>0.45828235853126903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0.45828235853126903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3.2314920543258201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10.999820584</v>
      </c>
      <c r="O8" s="23">
        <f>($C$5*[1]Params!K10)</f>
        <v>1.6670207492387226</v>
      </c>
      <c r="P8" s="23">
        <f>(O8*N8)</f>
        <v>18.336929151431203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10.999820584</v>
      </c>
      <c r="O9" s="23">
        <f>($C$5*[1]Params!K11)</f>
        <v>3.7886835209970964</v>
      </c>
      <c r="P9" s="23">
        <f>(O9*N9)</f>
        <v>41.674838980525458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0.41283268981355487</v>
      </c>
      <c r="R10" s="1"/>
      <c r="S10" s="23"/>
      <c r="T10" s="23"/>
      <c r="V10" s="24"/>
    </row>
    <row r="11" spans="2:22">
      <c r="B11" s="35">
        <f>(SUM(B5:B10))</f>
        <v>32.986367639999997</v>
      </c>
      <c r="D11" s="23">
        <f>(SUM(D5:D10))</f>
        <v>13.617850880000002</v>
      </c>
      <c r="P11" s="23">
        <f>(SUM(P6:P9))</f>
        <v>85.983917251956655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3.6632733558574029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36.551106709070282</v>
      </c>
      <c r="K4" s="4">
        <f>(J4/D25-1)</f>
        <v>-16.800272408796019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0.10084704999999999</v>
      </c>
      <c r="C7" s="28">
        <v>0</v>
      </c>
      <c r="D7" s="29">
        <v>0</v>
      </c>
      <c r="E7" s="24">
        <f>B7*J3</f>
        <v>0.3694303112818193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0.10084704999999999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0.63234932990957937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0.61048171675154772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4.6302582799999961</v>
      </c>
      <c r="O17" s="23">
        <f>($S$6*[1]Params!K11)</f>
        <v>9.0653087238233461</v>
      </c>
      <c r="P17" s="23">
        <f>(O17*N17)</f>
        <v>41.974720779239249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84.075309209239251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-0.23184874672274997</v>
      </c>
      <c r="S24" s="23"/>
      <c r="T24" s="23"/>
    </row>
    <row r="25" spans="2:20">
      <c r="B25" s="1">
        <f>(SUM(B5:B24))</f>
        <v>9.9777175106593585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9.9777175106593639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85" width="9.140625" style="14" customWidth="1"/>
    <col min="18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0.56411417125236007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2.1446759952789409</v>
      </c>
      <c r="K4" s="4">
        <f>(J4/D14-1)</f>
        <v>-16.419919774673708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7.5192700000000001E-2</v>
      </c>
      <c r="C6" s="28">
        <v>0</v>
      </c>
      <c r="D6" s="28">
        <f>(B6*C6)</f>
        <v>0</v>
      </c>
      <c r="E6" s="23">
        <f>(B6*J3)</f>
        <v>4.2417267644727336E-2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7.5192700000000001E-2</v>
      </c>
      <c r="S6" s="28">
        <v>0</v>
      </c>
      <c r="T6" s="28">
        <f>(D6)</f>
        <v>0</v>
      </c>
      <c r="U6" s="23">
        <f>(E6)</f>
        <v>4.2417267644727336E-2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1.9048779200000012</v>
      </c>
      <c r="O9" s="23">
        <f>($C$5*[1]Params!K11)</f>
        <v>1.1690120786260096</v>
      </c>
      <c r="P9" s="23">
        <f>(O9*N9)</f>
        <v>2.2268252967879913</v>
      </c>
      <c r="Q9" s="24"/>
    </row>
    <row r="10" spans="2:21">
      <c r="B10" s="35"/>
      <c r="C10" s="23"/>
      <c r="D10" s="23"/>
    </row>
    <row r="12" spans="2:21">
      <c r="P12" s="23">
        <f>(SUM(P6:P9))</f>
        <v>4.5419459867879919</v>
      </c>
    </row>
    <row r="13" spans="2:21">
      <c r="F13" t="s">
        <v>9</v>
      </c>
      <c r="G13" s="23">
        <f>(D14/B14)</f>
        <v>-3.6583469920439121E-2</v>
      </c>
    </row>
    <row r="14" spans="2:21">
      <c r="B14" s="35">
        <f>(SUM(B5:B13))</f>
        <v>3.8018474000000015</v>
      </c>
      <c r="D14" s="23">
        <f>(SUM(D5:D13))</f>
        <v>-0.13908476999999975</v>
      </c>
    </row>
    <row r="17" spans="11:20">
      <c r="N17" s="35"/>
      <c r="R17" s="35">
        <f>(SUM(R5:R16))</f>
        <v>9.4848474000000014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1.0339196814540829E-5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4.5470854994797891</v>
      </c>
      <c r="K4" s="4">
        <f>(J4/D13-1)</f>
        <v>-9.6006858950340224E-2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259.3</v>
      </c>
      <c r="C6" s="28">
        <v>0</v>
      </c>
      <c r="D6" s="29">
        <f>(B6*C6)</f>
        <v>0</v>
      </c>
      <c r="E6" s="23">
        <f>(B6*J3)</f>
        <v>2.6809537340104373E-3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1.1437251396106397E-5</v>
      </c>
    </row>
    <row r="13" spans="2:16">
      <c r="B13">
        <f>(SUM(B5:B12))</f>
        <v>439790.98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4.7059709637987191E-3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2.820758995700952</v>
      </c>
      <c r="K4" s="4">
        <f>(J4/D10-1)</f>
        <v>-5.9747001433016034E-2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101.48861800763051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268.64053434947544</v>
      </c>
      <c r="K4" s="4">
        <f>(J4/D46-1)</f>
        <v>-3.877024296646066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0.21312609781602404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0.62527269489705062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6.3127210000000003E-2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5.3563459834831878E-2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6.3127210000000003E-2</v>
      </c>
      <c r="C18" s="28">
        <v>0</v>
      </c>
      <c r="D18" s="29">
        <v>0</v>
      </c>
      <c r="E18" s="24">
        <f>B18*J3</f>
        <v>6.406693301577473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8.7347051976207908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4.4178673298091891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5.0295098337830861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2.6470016010000004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-35.275551244368145</v>
      </c>
      <c r="R46" s="26">
        <f>(SUM(R5:R36))</f>
        <v>2.6470016009999999</v>
      </c>
      <c r="S46" s="23"/>
      <c r="T46" s="23">
        <f>(SUM(T5:T36))</f>
        <v>-93.376440489769621</v>
      </c>
      <c r="V46" t="s">
        <v>9</v>
      </c>
      <c r="W46" s="23">
        <f>(T46/R46)</f>
        <v>-35.276306767057989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0.10775079281486651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1.0075894752537251</v>
      </c>
      <c r="K4" s="4">
        <f>(J4/D13-1)</f>
        <v>1.0151789505074502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0.24985125</v>
      </c>
      <c r="C6" s="28">
        <v>0</v>
      </c>
      <c r="D6" s="29">
        <f>(B6*C6)</f>
        <v>0</v>
      </c>
      <c r="E6" s="23">
        <f>(B6*J3)</f>
        <v>2.6921670273285413E-2</v>
      </c>
      <c r="G6" s="23"/>
      <c r="M6" t="s">
        <v>11</v>
      </c>
      <c r="N6" s="19">
        <f>($B$13/5)</f>
        <v>1.8702219240000002</v>
      </c>
      <c r="O6" s="45">
        <f>($C$5*[1]Params!K8)</f>
        <v>7.1418695478700056E-2</v>
      </c>
      <c r="P6" s="23">
        <f>(O6*N6)</f>
        <v>0.13356881006774454</v>
      </c>
      <c r="Q6" s="23">
        <f>N6*$J$3</f>
        <v>0.20151789505074502</v>
      </c>
    </row>
    <row r="7" spans="2:17">
      <c r="C7" s="23"/>
      <c r="D7" s="23"/>
      <c r="E7" s="23"/>
      <c r="G7" s="23"/>
      <c r="N7" s="19">
        <f>($B$13/5)</f>
        <v>1.8702219240000002</v>
      </c>
      <c r="O7" s="45">
        <f>($C$5*[1]Params!K9)</f>
        <v>8.7899932896861599E-2</v>
      </c>
      <c r="P7" s="23">
        <f>(O7*N7)</f>
        <v>0.16439238162183942</v>
      </c>
      <c r="Q7" s="23">
        <f>Q6*2</f>
        <v>0.40303579010149004</v>
      </c>
    </row>
    <row r="8" spans="2:17">
      <c r="C8" s="23"/>
      <c r="D8" s="23"/>
      <c r="E8" s="23"/>
      <c r="G8" s="23"/>
      <c r="N8" s="19">
        <f>($B$13/5)</f>
        <v>1.8702219240000002</v>
      </c>
      <c r="O8" s="45">
        <f>($C$5*[1]Params!K10)</f>
        <v>0.12086240773318471</v>
      </c>
      <c r="P8" s="23">
        <f>(O8*N8)</f>
        <v>0.22603952473002922</v>
      </c>
      <c r="Q8" s="23">
        <f>Q6*3</f>
        <v>0.60455368515223507</v>
      </c>
    </row>
    <row r="9" spans="2:17">
      <c r="C9" s="23"/>
      <c r="D9" s="23"/>
      <c r="E9" s="23"/>
      <c r="G9" s="23"/>
      <c r="N9" s="19">
        <f>($B$13/5)</f>
        <v>1.8702219240000002</v>
      </c>
      <c r="O9" s="45">
        <f>($C$5*[1]Params!K11)</f>
        <v>0.27468729030269251</v>
      </c>
      <c r="P9" s="23">
        <f>(O9*N9)</f>
        <v>0.51372619256824814</v>
      </c>
      <c r="Q9" s="23">
        <f>Q6*4</f>
        <v>0.80607158020298009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1.0377269089878614</v>
      </c>
    </row>
    <row r="12" spans="2:17">
      <c r="C12" s="23"/>
      <c r="D12" s="23"/>
      <c r="E12" s="23"/>
      <c r="F12" t="s">
        <v>9</v>
      </c>
      <c r="G12" s="23">
        <f>(D13/B13)</f>
        <v>5.3469590275212704E-2</v>
      </c>
    </row>
    <row r="13" spans="2:17">
      <c r="B13">
        <f>(SUM(B5:B12))</f>
        <v>9.3511096200000008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7.234676842797521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12.635315863506088</v>
      </c>
      <c r="K4" s="4">
        <f>(J4/D10-1)</f>
        <v>0.41908305576056071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2.6103200000000002E-3</v>
      </c>
      <c r="C6" s="28">
        <v>0</v>
      </c>
      <c r="D6" s="28">
        <f>(B6*C6)</f>
        <v>0</v>
      </c>
      <c r="E6" s="23">
        <f>(B6*J3)</f>
        <v>1.8884821656291226E-2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2.6103200000000002E-3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0.45319738800000003</v>
      </c>
      <c r="O7" s="45">
        <f>($C$5*[1]Params!K9)</f>
        <v>8.9182731538402358</v>
      </c>
      <c r="P7" s="23">
        <f>(O7*N7)</f>
        <v>4.0417380987909173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5.0981348931124257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1.7464934700000001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24.417878798790916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2.1554934700000001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0.61455322364634024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19.037974975098653</v>
      </c>
      <c r="K4" s="4">
        <f>(J4/D14-1)</f>
        <v>7.1422110125223703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54.385836130000001</v>
      </c>
      <c r="S5" s="23">
        <f>(T5/R5)</f>
        <v>0.35119437999159803</v>
      </c>
      <c r="T5" s="23">
        <f>(SUM(D5:D7))</f>
        <v>19.100000000000001</v>
      </c>
    </row>
    <row r="6" spans="2:21">
      <c r="B6" s="20">
        <v>0.81082465999999997</v>
      </c>
      <c r="C6" s="28">
        <v>0</v>
      </c>
      <c r="D6" s="28">
        <f>(B6*C6)</f>
        <v>0</v>
      </c>
      <c r="E6" s="23">
        <f>(B6*J3)</f>
        <v>0.4982949086149478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10.326187243333337</v>
      </c>
      <c r="O8" s="23">
        <f>($C$5*[1]Params!K10)</f>
        <v>0.78521945271816052</v>
      </c>
      <c r="P8" s="23">
        <f>(O8*N8)</f>
        <v>8.1083230958754537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10.326187243333337</v>
      </c>
      <c r="O9" s="23">
        <f>($C$5*[1]Params!K11)</f>
        <v>1.7845896652685465</v>
      </c>
      <c r="P9" s="23">
        <f>(O9*N9)</f>
        <v>18.428007036080572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40.374625901956023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7.5477437602781819E-2</v>
      </c>
    </row>
    <row r="14" spans="2:21">
      <c r="B14" s="19">
        <f>(SUM(B5:B13))</f>
        <v>30.97856173000001</v>
      </c>
      <c r="D14" s="23">
        <f>(SUM(D5:D13))</f>
        <v>2.3381824600000005</v>
      </c>
    </row>
    <row r="18" spans="12:20">
      <c r="R18">
        <f>(SUM(R5:R17))</f>
        <v>30.97856173000001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8" width="9.140625" style="14" customWidth="1"/>
    <col min="149" max="16384" width="9.140625" style="14"/>
  </cols>
  <sheetData>
    <row r="3" spans="2:21">
      <c r="I3" t="s">
        <v>3</v>
      </c>
      <c r="J3" s="45">
        <v>11.85009304583661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14.004746760478664</v>
      </c>
      <c r="K4" s="4">
        <f>(J4/D14-1)</f>
        <v>-6.630664361145755E-2</v>
      </c>
      <c r="R4" t="s">
        <v>5</v>
      </c>
      <c r="S4" t="s">
        <v>6</v>
      </c>
      <c r="T4" t="s">
        <v>7</v>
      </c>
    </row>
    <row r="5" spans="2:21">
      <c r="B5" s="1">
        <v>1.1813393400000001</v>
      </c>
      <c r="C5" s="23">
        <f>(D5/B5)</f>
        <v>12.696859820142787</v>
      </c>
      <c r="D5" s="23">
        <v>14.9993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1.1813393400000001</v>
      </c>
      <c r="S5" s="23">
        <f>(T5/R5)</f>
        <v>12.696859820142787</v>
      </c>
      <c r="T5" s="23">
        <f>D5</f>
        <v>14.9993</v>
      </c>
    </row>
    <row r="6" spans="2:21">
      <c r="B6" s="2">
        <v>4.8654999999999998E-4</v>
      </c>
      <c r="C6" s="28">
        <v>0</v>
      </c>
      <c r="D6" s="28">
        <f>(B6*C6)</f>
        <v>0</v>
      </c>
      <c r="E6" s="23">
        <f>(B6*J3)</f>
        <v>5.7656627714518021E-3</v>
      </c>
      <c r="M6" t="s">
        <v>11</v>
      </c>
      <c r="N6" s="19">
        <f>(B$14/5)</f>
        <v>0.23636517800000001</v>
      </c>
      <c r="O6" s="23">
        <f>($C$5*[1]Params!K8)</f>
        <v>16.505917766185625</v>
      </c>
      <c r="P6" s="23">
        <f>(O6*N6)</f>
        <v>3.9014241908578278</v>
      </c>
      <c r="R6" s="19">
        <f>(B6)</f>
        <v>4.8654999999999998E-4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0.23636517800000001</v>
      </c>
      <c r="O7" s="23">
        <f>($C$5*[1]Params!K9)</f>
        <v>20.31497571222846</v>
      </c>
      <c r="P7" s="23">
        <f>(O7*N7)</f>
        <v>4.8017528502865572</v>
      </c>
      <c r="R7" s="19"/>
      <c r="S7" s="23"/>
      <c r="T7" s="24"/>
      <c r="U7" s="24"/>
    </row>
    <row r="8" spans="2:21">
      <c r="C8" s="23"/>
      <c r="D8" s="23"/>
      <c r="N8" s="19">
        <f>(B$14/5)</f>
        <v>0.23636517800000001</v>
      </c>
      <c r="O8" s="23">
        <f>($C$5*[1]Params!K10)</f>
        <v>27.933091604314136</v>
      </c>
      <c r="P8" s="23">
        <f>(O8*N8)</f>
        <v>6.6024101691440169</v>
      </c>
      <c r="R8" s="19"/>
      <c r="S8" s="24"/>
      <c r="T8" s="24"/>
    </row>
    <row r="9" spans="2:21">
      <c r="C9" s="24"/>
      <c r="D9" s="23"/>
      <c r="N9" s="19">
        <f>(B$14/5)</f>
        <v>0.23636517800000001</v>
      </c>
      <c r="O9" s="23">
        <f>($C$5*[1]Params!K11)</f>
        <v>63.48429910071394</v>
      </c>
      <c r="P9" s="23">
        <f>(O9*N9)</f>
        <v>15.005477657145491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30.311064867433892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12.691632605882411</v>
      </c>
    </row>
    <row r="14" spans="2:21">
      <c r="B14" s="19">
        <f>(SUM(B5:B13))</f>
        <v>1.18182589</v>
      </c>
      <c r="D14" s="23">
        <f>(SUM(D5:D13))</f>
        <v>14.9993</v>
      </c>
    </row>
    <row r="18" spans="12:20">
      <c r="R18">
        <f>(SUM(R5:R17))</f>
        <v>1.18182589</v>
      </c>
      <c r="T18" s="23">
        <f>(SUM(T5:T17))</f>
        <v>14.9993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8" width="9.140625" style="14" customWidth="1"/>
    <col min="149" max="16384" width="9.140625" style="14"/>
  </cols>
  <sheetData>
    <row r="3" spans="2:21">
      <c r="I3" t="s">
        <v>3</v>
      </c>
      <c r="J3" s="45">
        <v>2.935429862201655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12.346343763398947</v>
      </c>
      <c r="K4" s="4">
        <f>(J4/D14-1)</f>
        <v>-5.0200881351580073E-2</v>
      </c>
      <c r="R4" t="s">
        <v>5</v>
      </c>
      <c r="S4" t="s">
        <v>6</v>
      </c>
      <c r="T4" t="s">
        <v>7</v>
      </c>
    </row>
    <row r="5" spans="2:21">
      <c r="B5" s="35">
        <v>4.2058891300000001</v>
      </c>
      <c r="C5" s="23">
        <f>(D5/B5)</f>
        <v>3.0906425724065629</v>
      </c>
      <c r="D5" s="23">
        <v>12.998900000000001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4.2058891300000001</v>
      </c>
      <c r="S5" s="23">
        <f>(T5/R5)</f>
        <v>3.0906425724065629</v>
      </c>
      <c r="T5" s="23">
        <f>D5</f>
        <v>12.998900000000001</v>
      </c>
    </row>
    <row r="6" spans="2:21">
      <c r="B6" s="47">
        <v>8.5580000000000004E-5</v>
      </c>
      <c r="C6" s="28">
        <v>0</v>
      </c>
      <c r="D6" s="28">
        <f>(B6*C6)</f>
        <v>0</v>
      </c>
      <c r="E6" s="23">
        <f>(B6*J3)</f>
        <v>2.5121408760721763E-4</v>
      </c>
      <c r="M6" t="s">
        <v>11</v>
      </c>
      <c r="N6" s="19">
        <f>(B$14/5)</f>
        <v>0.84119494200000011</v>
      </c>
      <c r="O6" s="23">
        <f>($C$5*[1]Params!K8)</f>
        <v>4.0178353441285317</v>
      </c>
      <c r="P6" s="23">
        <f>(O6*N6)</f>
        <v>3.3797827692697506</v>
      </c>
      <c r="R6" s="19">
        <f>(B6)</f>
        <v>8.5580000000000004E-5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0.84119494200000011</v>
      </c>
      <c r="O7" s="23">
        <f>($C$5*[1]Params!K9)</f>
        <v>4.9450281158505014</v>
      </c>
      <c r="P7" s="23">
        <f>(O7*N7)</f>
        <v>4.1597326391012324</v>
      </c>
      <c r="R7" s="19"/>
      <c r="S7" s="23"/>
      <c r="T7" s="24"/>
      <c r="U7" s="24"/>
    </row>
    <row r="8" spans="2:21">
      <c r="C8" s="23"/>
      <c r="D8" s="23"/>
      <c r="N8" s="19">
        <f>(B$14/5)</f>
        <v>0.84119494200000011</v>
      </c>
      <c r="O8" s="23">
        <f>($C$5*[1]Params!K10)</f>
        <v>6.799413659294439</v>
      </c>
      <c r="P8" s="23">
        <f>(O8*N8)</f>
        <v>5.7196323787641941</v>
      </c>
      <c r="R8" s="19"/>
      <c r="S8" s="24"/>
      <c r="T8" s="24"/>
    </row>
    <row r="9" spans="2:21">
      <c r="C9" s="24"/>
      <c r="D9" s="23"/>
      <c r="N9" s="19">
        <f>(B$14/5)</f>
        <v>0.84119494200000011</v>
      </c>
      <c r="O9" s="23">
        <f>($C$5*[1]Params!K11)</f>
        <v>15.453212862032814</v>
      </c>
      <c r="P9" s="23">
        <f>(O9*N9)</f>
        <v>12.999164497191348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26.258312284326525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3.0905796863433825</v>
      </c>
    </row>
    <row r="14" spans="2:21">
      <c r="B14" s="19">
        <f>(SUM(B5:B13))</f>
        <v>4.2059747100000004</v>
      </c>
      <c r="D14" s="23">
        <f>(SUM(D5:D13))</f>
        <v>12.998900000000001</v>
      </c>
    </row>
    <row r="18" spans="12:20">
      <c r="R18">
        <f>(SUM(R5:R17))</f>
        <v>4.2059747100000004</v>
      </c>
      <c r="T18" s="23">
        <f>(SUM(T5:T17))</f>
        <v>12.998900000000001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0.41348396157645301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2.5155537254388247</v>
      </c>
      <c r="K4" s="4">
        <f>(J4/D9-1)</f>
        <v>-0.91285870907526989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745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5.5822784416089113E-3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10.053767343678579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-250.96287265632137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-139.21287265632137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5">
        <f t="shared" ref="F35:F41" si="2">E35*$N$5</f>
        <v>3727.384</v>
      </c>
      <c r="G35" s="23">
        <v>3.5</v>
      </c>
      <c r="H35" s="36">
        <f>G51</f>
        <v>1.5615590400000001</v>
      </c>
      <c r="I35" s="24">
        <f t="shared" ref="I35:I42" si="3">((F35-H35*D35)*$J$3-G35)</f>
        <v>10.813087610400816</v>
      </c>
      <c r="J35">
        <v>1</v>
      </c>
      <c r="K35" s="37">
        <f t="shared" ref="K35:K41" si="4">I35*J35</f>
        <v>10.813087610400816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745</v>
      </c>
      <c r="E36">
        <f t="shared" si="1"/>
        <v>719.67</v>
      </c>
      <c r="F36" s="35">
        <f t="shared" si="2"/>
        <v>575.73599999999999</v>
      </c>
      <c r="G36" s="23">
        <v>3.5</v>
      </c>
      <c r="H36" s="36">
        <f>G52</f>
        <v>0.21337130135885166</v>
      </c>
      <c r="I36" s="24">
        <f t="shared" si="3"/>
        <v>-1.1734493607888505</v>
      </c>
      <c r="J36">
        <v>1</v>
      </c>
      <c r="K36" s="37">
        <f t="shared" si="4"/>
        <v>-1.1734493607888505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745</v>
      </c>
      <c r="E37">
        <f t="shared" si="1"/>
        <v>633.995</v>
      </c>
      <c r="F37" s="35">
        <f t="shared" si="2"/>
        <v>507.19600000000003</v>
      </c>
      <c r="G37" s="23">
        <v>3.5</v>
      </c>
      <c r="H37" s="36">
        <f>G53</f>
        <v>0.18479602162162162</v>
      </c>
      <c r="I37" s="24">
        <f t="shared" si="3"/>
        <v>-1.4372199249868638</v>
      </c>
      <c r="J37">
        <v>1</v>
      </c>
      <c r="K37" s="37">
        <f t="shared" si="4"/>
        <v>-1.4372199249868638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711</v>
      </c>
      <c r="E38">
        <f t="shared" si="1"/>
        <v>605.06100000000004</v>
      </c>
      <c r="F38" s="35">
        <f t="shared" si="2"/>
        <v>484.04880000000003</v>
      </c>
      <c r="G38" s="23">
        <v>0</v>
      </c>
      <c r="H38" s="36">
        <f>G53</f>
        <v>0.18479602162162162</v>
      </c>
      <c r="I38" s="24">
        <f t="shared" si="3"/>
        <v>1.9686397762877046</v>
      </c>
      <c r="J38">
        <v>3</v>
      </c>
      <c r="K38" s="37">
        <f t="shared" si="4"/>
        <v>5.9059193288631135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653</v>
      </c>
      <c r="E39">
        <f t="shared" si="1"/>
        <v>555.70299999999997</v>
      </c>
      <c r="F39" s="35">
        <f t="shared" si="2"/>
        <v>444.56240000000003</v>
      </c>
      <c r="G39" s="23">
        <v>0</v>
      </c>
      <c r="H39" s="36">
        <f>H38</f>
        <v>0.18479602162162162</v>
      </c>
      <c r="I39" s="24">
        <f t="shared" si="3"/>
        <v>1.8080475019913802</v>
      </c>
      <c r="J39">
        <v>1</v>
      </c>
      <c r="K39" s="37">
        <f t="shared" si="4"/>
        <v>1.8080475019913802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605</v>
      </c>
      <c r="E40">
        <f t="shared" si="1"/>
        <v>514.85500000000002</v>
      </c>
      <c r="F40" s="35">
        <f t="shared" si="2"/>
        <v>411.88400000000001</v>
      </c>
      <c r="G40" s="23">
        <v>0</v>
      </c>
      <c r="H40" s="36">
        <f>H39</f>
        <v>0.18479602162162162</v>
      </c>
      <c r="I40" s="24">
        <f t="shared" si="3"/>
        <v>1.675143550849594</v>
      </c>
      <c r="J40">
        <v>1</v>
      </c>
      <c r="K40" s="37">
        <f t="shared" si="4"/>
        <v>1.675143550849594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0.21860207348292676</v>
      </c>
      <c r="J41" s="16">
        <v>1</v>
      </c>
      <c r="K41" s="41">
        <f t="shared" si="4"/>
        <v>0.21860207348292676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1.2182862187997048</v>
      </c>
      <c r="J42" s="16">
        <v>1</v>
      </c>
      <c r="K42" s="41">
        <f>(I42*J42)</f>
        <v>1.2182862187997048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2.0740153436785818</v>
      </c>
      <c r="P47">
        <f>(O47/J3)</f>
        <v>371.53563108199489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5" width="9.140625" style="14" customWidth="1"/>
    <col min="15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9.3466893054548823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2.9334681590738927</v>
      </c>
      <c r="K4" s="4">
        <f>(J4/D13-1)</f>
        <v>-2.8080758345338359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1.1250000000000001E-5</v>
      </c>
      <c r="C6" s="28">
        <v>0</v>
      </c>
      <c r="D6" s="28">
        <f>(B6*C6)</f>
        <v>0</v>
      </c>
      <c r="E6" s="23">
        <f>(B6*J3)</f>
        <v>1.0515025468636744E-4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1.1250000000000001E-5</v>
      </c>
      <c r="S6" s="28">
        <v>0</v>
      </c>
      <c r="T6" s="28">
        <f>(D6)</f>
        <v>0</v>
      </c>
      <c r="U6" s="23">
        <f>(R6*J3)</f>
        <v>1.0515025468636744E-4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0.11888098</v>
      </c>
      <c r="O9" s="23">
        <f>($C$5*[1]Params!K11)</f>
        <v>20</v>
      </c>
      <c r="P9" s="23">
        <f>(O9*N9)</f>
        <v>2.3776196000000001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4.8027456920000002</v>
      </c>
    </row>
    <row r="12" spans="2:21">
      <c r="F12" t="s">
        <v>9</v>
      </c>
      <c r="G12" s="45">
        <f>(D13/B13)</f>
        <v>-5.1694122154255089</v>
      </c>
    </row>
    <row r="13" spans="2:21">
      <c r="B13" s="1">
        <f>(SUM(B5:B12))</f>
        <v>0.31385104000000003</v>
      </c>
      <c r="D13" s="23">
        <f>(SUM(D5:D12))</f>
        <v>-1.6224254</v>
      </c>
      <c r="R13" s="1">
        <f>(SUM(R5:R12))</f>
        <v>0.59440490000000001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0.71111790014508947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0.59324604020411231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43.47802822402106</v>
      </c>
      <c r="K4" s="4">
        <f>(J4/D13-1)</f>
        <v>1.3627298832720713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0.73357905000000001</v>
      </c>
      <c r="C6" s="28">
        <v>0</v>
      </c>
      <c r="D6" s="28">
        <f>(B6*C6)</f>
        <v>0</v>
      </c>
      <c r="E6" s="23">
        <f>(B6*J3)</f>
        <v>0.43519286658919454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0.73357905000000001</v>
      </c>
      <c r="S6" s="28">
        <v>0</v>
      </c>
      <c r="T6" s="28">
        <f>(D6)</f>
        <v>0</v>
      </c>
      <c r="U6" s="23">
        <f>(R6*J3)</f>
        <v>0.43519286658919454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25.945014847999992</v>
      </c>
      <c r="O8" s="23">
        <f>($C$7*[1]Params!K10)</f>
        <v>0.77105448032205881</v>
      </c>
      <c r="P8" s="23">
        <f>(O8*N8)</f>
        <v>20.005019940572733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14.657671615999998</v>
      </c>
      <c r="O9" s="23">
        <f>($C$7*[1]Params!K11)</f>
        <v>1.752396546186497</v>
      </c>
      <c r="P9" s="23">
        <f>(O9*N9)</f>
        <v>25.686053115014246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68.079502025586976</v>
      </c>
    </row>
    <row r="12" spans="2:21">
      <c r="F12" t="s">
        <v>9</v>
      </c>
      <c r="G12" s="45">
        <f>(D13/B13)</f>
        <v>0.25108500315852622</v>
      </c>
    </row>
    <row r="13" spans="2:21">
      <c r="B13" s="1">
        <f>(SUM(B5:B12))</f>
        <v>73.288358079999995</v>
      </c>
      <c r="D13" s="23">
        <f>(SUM(D5:D12))</f>
        <v>18.40160762</v>
      </c>
      <c r="R13" s="1">
        <f>(SUM(R5:R12))</f>
        <v>95.788358080000009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2024-01-01T00:06:32Z</dcterms:modified>
</cp:coreProperties>
</file>