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 activeTab="2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C30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23"/>
  <c r="C31" l="1"/>
  <c r="C15"/>
  <c r="C4"/>
  <c r="C41"/>
  <c r="C16"/>
  <c r="C45" l="1"/>
  <c r="C29" l="1"/>
  <c r="C39" l="1"/>
  <c r="C52"/>
  <c r="C28"/>
  <c r="C48"/>
  <c r="C34"/>
  <c r="C35" l="1"/>
  <c r="C53" l="1"/>
  <c r="C44"/>
  <c r="C37"/>
  <c r="C50"/>
  <c r="C36"/>
  <c r="C30"/>
  <c r="C27"/>
  <c r="C19"/>
  <c r="C51"/>
  <c r="C26"/>
  <c r="C38" l="1"/>
  <c r="C17"/>
  <c r="C21"/>
  <c r="C47" l="1"/>
  <c r="C43"/>
  <c r="C42"/>
  <c r="C24" l="1"/>
  <c r="C54" l="1"/>
  <c r="C40" l="1"/>
  <c r="C33" l="1"/>
  <c r="C25" l="1"/>
  <c r="C20" l="1"/>
  <c r="C12" l="1"/>
  <c r="C13" l="1"/>
  <c r="C46" l="1"/>
  <c r="C49" l="1"/>
  <c r="C32" l="1"/>
  <c r="C22" l="1"/>
  <c r="C18" l="1"/>
  <c r="C14" l="1"/>
  <c r="C7" l="1"/>
  <c r="D42" l="1"/>
  <c r="D52"/>
  <c r="D16"/>
  <c r="D7"/>
  <c r="E7" s="1"/>
  <c r="D32"/>
  <c r="D53"/>
  <c r="D36"/>
  <c r="N8"/>
  <c r="D38"/>
  <c r="D48"/>
  <c r="M9"/>
  <c r="D37"/>
  <c r="D34"/>
  <c r="M8"/>
  <c r="D39"/>
  <c r="D17"/>
  <c r="D33"/>
  <c r="D54"/>
  <c r="D30"/>
  <c r="D31"/>
  <c r="D28"/>
  <c r="D51"/>
  <c r="D22"/>
  <c r="D20"/>
  <c r="Q3"/>
  <c r="D12"/>
  <c r="D25"/>
  <c r="D49"/>
  <c r="D35"/>
  <c r="D19"/>
  <c r="D40"/>
  <c r="D27"/>
  <c r="D26"/>
  <c r="D29"/>
  <c r="D47"/>
  <c r="D46"/>
  <c r="D45"/>
  <c r="D15"/>
  <c r="D41"/>
  <c r="D21"/>
  <c r="D24"/>
  <c r="D23"/>
  <c r="D50"/>
  <c r="N9"/>
  <c r="D43"/>
  <c r="D44"/>
  <c r="D13"/>
  <c r="D18"/>
  <c r="D14"/>
  <c r="M10" l="1"/>
  <c r="N10"/>
  <c r="N11" l="1"/>
  <c r="M11"/>
  <c r="M12" l="1"/>
  <c r="N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N21" l="1"/>
  <c r="M21"/>
  <c r="N22" l="1"/>
  <c r="M22"/>
  <c r="M23" l="1"/>
  <c r="N23"/>
  <c r="M24" l="1"/>
  <c r="N24"/>
  <c r="N25" l="1"/>
  <c r="M25"/>
  <c r="N26" l="1"/>
  <c r="M26"/>
  <c r="M27" l="1"/>
  <c r="N27"/>
  <c r="N28" l="1"/>
  <c r="M28"/>
  <c r="M29" l="1"/>
  <c r="N29"/>
  <c r="M30" l="1"/>
  <c r="N30"/>
  <c r="N31" l="1"/>
  <c r="M31"/>
  <c r="N32" l="1"/>
  <c r="M32"/>
  <c r="N33" l="1"/>
  <c r="M33"/>
  <c r="N34" l="1"/>
  <c r="M34"/>
  <c r="M35" l="1"/>
  <c r="N35"/>
  <c r="M36" l="1"/>
  <c r="N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<sst xmlns="http://schemas.openxmlformats.org/spreadsheetml/2006/main" count="115" uniqueCount="69">
  <si>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</si>
  <si>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</si>
  <si>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</si>
  <si>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</si>
  <si>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</si>
  <si>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</si>
  <si>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</si>
  <si>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</si>
  <si>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</si>
  <si>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</si>
  <si>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</si>
  <si>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</si>
  <si>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</si>
  <si>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</si>
  <si>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</si>
  <si>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</si>
  <si>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</si>
  <si>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</si>
  <si>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</si>
  <si>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</si>
  <si>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</si>
  <si>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</si>
  <si>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</si>
  <si>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</si>
  <si>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</si>
  <si>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</si>
  <si>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</si>
  <si>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</si>
  <si>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</si>
  <si>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</si>
  <si>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</si>
  <si>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</si>
  <si>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</si>
  <si>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</si>
  <si>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</si>
  <si>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</si>
  <si>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</si>
  <si>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</si>
  <si>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</si>
  <si>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</si>
  <si>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</si>
  <si>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</si>
  <si>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</si>
  <si>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</si>
  <si>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</si>
  <si>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</si>
  <si>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</si>
  <si>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</si>
  <si>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</si>
  <si>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</si>
  <si>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</si>
  <si>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</si>
  <si>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</si>
  <si>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</si>
  <si>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</si>
  <si>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</si>
  <si>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</si>
  <si>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</si>
  <si>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</si>
  <si>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</si>
  <si>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</si>
  <si>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</si>
  <si>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</si>
  <si>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</si>
  <si>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</si>
  <si>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</si>
  <si>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</si>
  <si>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</si>
  <si>
    <t>28/2/2026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</si>
</sst>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2289.5060812945453</c:v>
                </c:pt>
                <c:pt idx="1">
                  <c:v>1666.5185323320502</c:v>
                </c:pt>
                <c:pt idx="2">
                  <c:v>371.33043282201794</c:v>
                </c:pt>
                <c:pt idx="3">
                  <c:v>594.53399999999999</c:v>
                </c:pt>
                <c:pt idx="4">
                  <c:v>1581.7440663068169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MP"/>
      <sheetName val="APE"/>
      <sheetName val="ATOM"/>
      <sheetName val="AVAX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2289.5060812945453</v>
          </cell>
        </row>
      </sheetData>
      <sheetData sheetId="1">
        <row r="4">
          <cell r="J4">
            <v>1666.5185323320502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3.1729259773744425</v>
          </cell>
        </row>
      </sheetData>
      <sheetData sheetId="4">
        <row r="47">
          <cell r="M47">
            <v>141.75</v>
          </cell>
          <cell r="O47">
            <v>0.74212730750480205</v>
          </cell>
        </row>
      </sheetData>
      <sheetData sheetId="5">
        <row r="4">
          <cell r="C4">
            <v>-45.666666666666664</v>
          </cell>
        </row>
      </sheetData>
      <sheetData sheetId="6">
        <row r="4">
          <cell r="J4">
            <v>3.9111597924679575</v>
          </cell>
        </row>
      </sheetData>
      <sheetData sheetId="7">
        <row r="4">
          <cell r="J4">
            <v>57.84101976357816</v>
          </cell>
        </row>
      </sheetData>
      <sheetData sheetId="8">
        <row r="4">
          <cell r="J4">
            <v>14.908396397132273</v>
          </cell>
        </row>
      </sheetData>
      <sheetData sheetId="9">
        <row r="4">
          <cell r="J4">
            <v>2.8484611243046181</v>
          </cell>
        </row>
      </sheetData>
      <sheetData sheetId="10">
        <row r="4">
          <cell r="J4">
            <v>35.122381434397816</v>
          </cell>
        </row>
      </sheetData>
      <sheetData sheetId="11">
        <row r="4">
          <cell r="J4">
            <v>14.457270134911461</v>
          </cell>
        </row>
      </sheetData>
      <sheetData sheetId="12">
        <row r="4">
          <cell r="J4">
            <v>67.567922922295679</v>
          </cell>
        </row>
      </sheetData>
      <sheetData sheetId="13">
        <row r="4">
          <cell r="J4">
            <v>313.36447587773318</v>
          </cell>
        </row>
      </sheetData>
      <sheetData sheetId="14">
        <row r="4">
          <cell r="J4">
            <v>7.8047201900381999</v>
          </cell>
        </row>
      </sheetData>
      <sheetData sheetId="15">
        <row r="4">
          <cell r="J4">
            <v>60.042291706262226</v>
          </cell>
        </row>
      </sheetData>
      <sheetData sheetId="16">
        <row r="4">
          <cell r="J4">
            <v>6.5184103151200761</v>
          </cell>
        </row>
      </sheetData>
      <sheetData sheetId="17">
        <row r="4">
          <cell r="J4">
            <v>7.7349709632001478</v>
          </cell>
        </row>
      </sheetData>
      <sheetData sheetId="18">
        <row r="4">
          <cell r="J4">
            <v>14.632657914600976</v>
          </cell>
        </row>
      </sheetData>
      <sheetData sheetId="19">
        <row r="4">
          <cell r="J4">
            <v>2.535138039145175</v>
          </cell>
        </row>
      </sheetData>
      <sheetData sheetId="20">
        <row r="4">
          <cell r="J4">
            <v>21.358864279506406</v>
          </cell>
        </row>
      </sheetData>
      <sheetData sheetId="21">
        <row r="4">
          <cell r="J4">
            <v>14.104746777923513</v>
          </cell>
        </row>
      </sheetData>
      <sheetData sheetId="22">
        <row r="4">
          <cell r="J4">
            <v>13.526590919806541</v>
          </cell>
        </row>
      </sheetData>
      <sheetData sheetId="23">
        <row r="4">
          <cell r="J4">
            <v>5.6191076763294019</v>
          </cell>
        </row>
      </sheetData>
      <sheetData sheetId="24">
        <row r="4">
          <cell r="J4">
            <v>59.445710169367885</v>
          </cell>
        </row>
      </sheetData>
      <sheetData sheetId="25">
        <row r="4">
          <cell r="J4">
            <v>67.290139726997808</v>
          </cell>
        </row>
      </sheetData>
      <sheetData sheetId="26">
        <row r="4">
          <cell r="J4">
            <v>2.2249076451721246</v>
          </cell>
        </row>
      </sheetData>
      <sheetData sheetId="27">
        <row r="4">
          <cell r="J4">
            <v>46.724025850603525</v>
          </cell>
        </row>
      </sheetData>
      <sheetData sheetId="28">
        <row r="4">
          <cell r="J4">
            <v>69.578342774429643</v>
          </cell>
        </row>
      </sheetData>
      <sheetData sheetId="29">
        <row r="4">
          <cell r="J4">
            <v>3.3251516930392149</v>
          </cell>
        </row>
      </sheetData>
      <sheetData sheetId="30">
        <row r="4">
          <cell r="J4">
            <v>21.067715160935755</v>
          </cell>
        </row>
      </sheetData>
      <sheetData sheetId="31">
        <row r="4">
          <cell r="J4">
            <v>3.3249733774129178</v>
          </cell>
        </row>
      </sheetData>
      <sheetData sheetId="32">
        <row r="4">
          <cell r="J4">
            <v>371.33043282201794</v>
          </cell>
        </row>
      </sheetData>
      <sheetData sheetId="33">
        <row r="4">
          <cell r="J4">
            <v>1.3457052769224929</v>
          </cell>
        </row>
      </sheetData>
      <sheetData sheetId="34">
        <row r="4">
          <cell r="J4">
            <v>18.635865387949053</v>
          </cell>
        </row>
      </sheetData>
      <sheetData sheetId="35">
        <row r="4">
          <cell r="J4">
            <v>18.366102069233431</v>
          </cell>
        </row>
      </sheetData>
      <sheetData sheetId="36">
        <row r="4">
          <cell r="J4">
            <v>21.717796751281654</v>
          </cell>
        </row>
      </sheetData>
      <sheetData sheetId="37">
        <row r="4">
          <cell r="J4">
            <v>23.767324243172457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19.43+249.13</f>
        <v>268.56</v>
      </c>
      <c r="M2" t="s">
        <v>58</v>
      </c>
      <c r="N2" s="9">
        <f>514.534+80</f>
        <v>594.53399999999999</v>
      </c>
      <c r="P2" t="s">
        <v>8</v>
      </c>
      <c r="Q2" s="10">
        <f>N2+K2+H2</f>
        <v>913.09400000000005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0.14039752614721893</v>
      </c>
    </row>
    <row r="4" spans="2:20">
      <c r="B4" t="s">
        <v>29</v>
      </c>
      <c r="C4" s="19">
        <f>Investissement!C30</f>
        <v>2792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6503.6331127554349</v>
      </c>
      <c r="D7" s="20">
        <f>(C7*[1]Feuil1!$K$2-C4)/C4</f>
        <v>1.1430309683864617</v>
      </c>
      <c r="E7" s="31">
        <f>C7-C7/(1+D7)</f>
        <v>3468.8505040597834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2289.5060812945453</v>
      </c>
    </row>
    <row r="9" spans="2:20">
      <c r="M9" s="17" t="str">
        <f>IF(C13&gt;C7*Params!F8,B13,"Others")</f>
        <v>BTC</v>
      </c>
      <c r="N9" s="18">
        <f>IF(C13&gt;C7*0.1,C13,C7)</f>
        <v>1666.5185323320502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371.33043282201794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594.53399999999999</v>
      </c>
    </row>
    <row r="12" spans="2:20">
      <c r="B12" s="7" t="s">
        <v>19</v>
      </c>
      <c r="C12" s="1">
        <f>[2]ETH!J4</f>
        <v>2289.5060812945453</v>
      </c>
      <c r="D12" s="20">
        <f>C12/$C$7</f>
        <v>0.35203493825692389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1581.7440663068169</v>
      </c>
    </row>
    <row r="13" spans="2:20">
      <c r="B13" s="7" t="s">
        <v>4</v>
      </c>
      <c r="C13" s="1">
        <f>[2]BTC!J4</f>
        <v>1666.5185323320502</v>
      </c>
      <c r="D13" s="20">
        <f t="shared" ref="D13:D51" si="0">C13/$C$7</f>
        <v>0.25624424124779477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371.33043282201794</v>
      </c>
      <c r="D14" s="20">
        <f t="shared" si="0"/>
        <v>5.7095845719484943E-2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594.53399999999999</v>
      </c>
      <c r="D15" s="20">
        <f t="shared" si="0"/>
        <v>9.1415673315573931E-2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6</v>
      </c>
      <c r="C16" s="1">
        <f>$K$2</f>
        <v>268.56</v>
      </c>
      <c r="D16" s="20">
        <f t="shared" si="0"/>
        <v>4.1293842279214531E-2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26</v>
      </c>
      <c r="C17" s="1">
        <f>[2]BNB!J4</f>
        <v>313.36447587773318</v>
      </c>
      <c r="D17" s="20">
        <f t="shared" si="0"/>
        <v>4.8182987946097114E-2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20</v>
      </c>
      <c r="C18" s="1">
        <f>[2]ATLAS!M47</f>
        <v>141.75</v>
      </c>
      <c r="D18" s="20">
        <f>C18/$C$7</f>
        <v>2.179550991614038E-2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22</v>
      </c>
      <c r="C19" s="1">
        <f>-[2]BIGTIME!$C$4</f>
        <v>45.666666666666664</v>
      </c>
      <c r="D19" s="20">
        <f>C19/$C$7</f>
        <v>7.0217163045531612E-3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22" t="s">
        <v>46</v>
      </c>
      <c r="C20" s="9">
        <f>[2]AVAX!$J$4</f>
        <v>67.567922922295679</v>
      </c>
      <c r="D20" s="20">
        <f t="shared" si="0"/>
        <v>1.0389258088648354E-2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31</v>
      </c>
      <c r="C21" s="9">
        <f>[2]MATIC!$J$4</f>
        <v>67.290139726997808</v>
      </c>
      <c r="D21" s="20">
        <f t="shared" si="0"/>
        <v>1.0346546085913597E-2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69.578342774429643</v>
      </c>
      <c r="D22" s="20">
        <f t="shared" si="0"/>
        <v>1.0698380669408787E-2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7" t="s">
        <v>5</v>
      </c>
      <c r="C23" s="1">
        <f>H$2</f>
        <v>50</v>
      </c>
      <c r="D23" s="20">
        <f t="shared" si="0"/>
        <v>7.6880105524304689E-3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60.042291706262226</v>
      </c>
      <c r="D24" s="20">
        <f t="shared" si="0"/>
        <v>9.2321154445970475E-3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48</v>
      </c>
      <c r="C25" s="1">
        <f>[2]LUNC!J4</f>
        <v>59.445710169367885</v>
      </c>
      <c r="D25" s="20">
        <f t="shared" si="0"/>
        <v>9.140384941576471E-3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21</v>
      </c>
      <c r="C26" s="1">
        <f>[2]Cake!$Y$2</f>
        <v>43.31</v>
      </c>
      <c r="D26" s="20">
        <f t="shared" si="0"/>
        <v>6.6593547405152725E-3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57.84101976357816</v>
      </c>
      <c r="D27" s="20">
        <f t="shared" si="0"/>
        <v>8.8936474061145632E-3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46.724025850603525</v>
      </c>
      <c r="D28" s="20">
        <f t="shared" si="0"/>
        <v>7.1842960758294779E-3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65</v>
      </c>
      <c r="C29" s="10">
        <f>[2]TIA!$J$4</f>
        <v>21.717796751281654</v>
      </c>
      <c r="D29" s="20">
        <f t="shared" si="0"/>
        <v>3.3393330119878702E-3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47</v>
      </c>
      <c r="C30" s="9">
        <f>[2]APE!$J$4</f>
        <v>35.122381434397816</v>
      </c>
      <c r="D30" s="20">
        <f t="shared" si="0"/>
        <v>5.4004247818827678E-3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23.767324243172457</v>
      </c>
      <c r="D31" s="20">
        <f t="shared" si="0"/>
        <v>3.6544687916909269E-3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54</v>
      </c>
      <c r="C32" s="9">
        <f>[2]UNI!$J$4</f>
        <v>18.635865387949053</v>
      </c>
      <c r="D32" s="20">
        <f t="shared" si="0"/>
        <v>2.8654545951245212E-3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51</v>
      </c>
      <c r="C33" s="9">
        <f>[2]LDO!$J$4</f>
        <v>21.358864279506406</v>
      </c>
      <c r="D33" s="20">
        <f t="shared" si="0"/>
        <v>3.2841434793755091E-3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40</v>
      </c>
      <c r="C34" s="1">
        <f>[2]XRP!$J$4</f>
        <v>18.366102069233431</v>
      </c>
      <c r="D34" s="20">
        <f t="shared" si="0"/>
        <v>2.8239757303056335E-3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21.067715160935755</v>
      </c>
      <c r="D35" s="20">
        <f t="shared" si="0"/>
        <v>3.2393763294574691E-3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14.632657914600976</v>
      </c>
      <c r="D36" s="20">
        <f t="shared" si="0"/>
        <v>2.2499205691511506E-3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53</v>
      </c>
      <c r="C37" s="9">
        <f>[2]LINK!$J$4</f>
        <v>14.104746777923513</v>
      </c>
      <c r="D37" s="20">
        <f t="shared" si="0"/>
        <v>2.1687488413607123E-3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30</v>
      </c>
      <c r="C38" s="9">
        <f>[2]ATOM!$J$4</f>
        <v>14.457270134911461</v>
      </c>
      <c r="D38" s="20">
        <f t="shared" si="0"/>
        <v>2.2229529071307436E-3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43</v>
      </c>
      <c r="C39" s="9">
        <f>[2]LTC!$J$4</f>
        <v>13.526590919806541</v>
      </c>
      <c r="D39" s="20">
        <f t="shared" si="0"/>
        <v>2.0798514745976569E-3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45</v>
      </c>
      <c r="C40" s="9">
        <f>[2]ALGO!$J$4</f>
        <v>14.908396397132273</v>
      </c>
      <c r="D40" s="20">
        <f t="shared" si="0"/>
        <v>2.2923181764193858E-3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1.2039424525106114E-3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6.5184103151200761</v>
      </c>
      <c r="D42" s="20">
        <f t="shared" si="0"/>
        <v>1.0022721457542952E-3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7.8047201900381999</v>
      </c>
      <c r="D43" s="20">
        <f t="shared" si="0"/>
        <v>1.2000554235956163E-3</v>
      </c>
    </row>
    <row r="44" spans="2:14">
      <c r="B44" s="22" t="s">
        <v>23</v>
      </c>
      <c r="C44" s="9">
        <f>[2]LUNA!J4</f>
        <v>5.6191076763294019</v>
      </c>
      <c r="D44" s="20">
        <f t="shared" si="0"/>
        <v>8.6399518221726981E-4</v>
      </c>
    </row>
    <row r="45" spans="2:14">
      <c r="B45" s="22" t="s">
        <v>36</v>
      </c>
      <c r="C45" s="9">
        <f>[2]GRT!$J$4</f>
        <v>7.7349709632001478</v>
      </c>
      <c r="D45" s="20">
        <f t="shared" si="0"/>
        <v>1.18933076775652E-3</v>
      </c>
    </row>
    <row r="46" spans="2:14">
      <c r="B46" s="22" t="s">
        <v>35</v>
      </c>
      <c r="C46" s="9">
        <f>[2]AMP!$J$4</f>
        <v>2.8484611243046181</v>
      </c>
      <c r="D46" s="20">
        <f t="shared" si="0"/>
        <v>4.379799836368372E-4</v>
      </c>
    </row>
    <row r="47" spans="2:14">
      <c r="B47" s="22" t="s">
        <v>63</v>
      </c>
      <c r="C47" s="10">
        <f>[2]ACE!$J$4</f>
        <v>3.9111597924679575</v>
      </c>
      <c r="D47" s="20">
        <f t="shared" si="0"/>
        <v>6.0138075513470834E-4</v>
      </c>
    </row>
    <row r="48" spans="2:14">
      <c r="B48" s="22" t="s">
        <v>61</v>
      </c>
      <c r="C48" s="10">
        <f>[2]SEI!$J$4</f>
        <v>3.3251516930392149</v>
      </c>
      <c r="D48" s="20">
        <f t="shared" si="0"/>
        <v>5.1127602609035044E-4</v>
      </c>
    </row>
    <row r="49" spans="2:4">
      <c r="B49" s="22" t="s">
        <v>39</v>
      </c>
      <c r="C49" s="9">
        <f>[2]SHPING!$J$4</f>
        <v>3.3249733774129178</v>
      </c>
      <c r="D49" s="20">
        <f t="shared" si="0"/>
        <v>5.112486082420178E-4</v>
      </c>
    </row>
    <row r="50" spans="2:4">
      <c r="B50" s="22" t="s">
        <v>49</v>
      </c>
      <c r="C50" s="9">
        <f>[2]KAVA!$J$4</f>
        <v>2.535138039145175</v>
      </c>
      <c r="D50" s="20">
        <f t="shared" si="0"/>
        <v>3.8980335993631983E-4</v>
      </c>
    </row>
    <row r="51" spans="2:4">
      <c r="B51" s="7" t="s">
        <v>25</v>
      </c>
      <c r="C51" s="1">
        <f>[2]POLIS!J4</f>
        <v>3.1729259773744425</v>
      </c>
      <c r="D51" s="20">
        <f t="shared" si="0"/>
        <v>4.8786976792270946E-4</v>
      </c>
    </row>
    <row r="52" spans="2:4">
      <c r="B52" s="22" t="s">
        <v>62</v>
      </c>
      <c r="C52" s="10">
        <f>[2]MEME!$J$4</f>
        <v>2.2249076451721246</v>
      </c>
      <c r="D52" s="20">
        <f>C52/$C$7</f>
        <v>3.4210226908533035E-4</v>
      </c>
    </row>
    <row r="53" spans="2:4">
      <c r="B53" s="22" t="s">
        <v>42</v>
      </c>
      <c r="C53" s="9">
        <f>[2]TRX!$J$4</f>
        <v>1.3457052769224929</v>
      </c>
      <c r="D53" s="20">
        <f>C53/$C$7</f>
        <v>2.0691592738882983E-4</v>
      </c>
    </row>
    <row r="54" spans="2:4">
      <c r="B54" s="7" t="s">
        <v>27</v>
      </c>
      <c r="C54" s="1">
        <f>[2]ATLAS!O47</f>
        <v>0.74212730750480205</v>
      </c>
      <c r="D54" s="20">
        <f>C54/$C$7</f>
        <v>1.1410965142687459E-4</v>
      </c>
    </row>
  </sheetData>
  <autoFilter ref="B11:C11">
    <sortState ref="B12:C54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0"/>
  <sheetViews>
    <sheetView workbookViewId="0">
      <selection activeCell="C30" sqref="C30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2" t="s">
        <v>68</v>
      </c>
      <c r="C28" s="11">
        <v>50</v>
      </c>
      <c r="D28" s="22" t="s">
        <v>10</v>
      </c>
      <c r="E28" s="28" t="s">
        <v>5</v>
      </c>
    </row>
    <row r="29" spans="2:5">
      <c r="B29" s="15"/>
      <c r="C29" s="16"/>
      <c r="D29" s="29"/>
      <c r="E29" s="25"/>
    </row>
    <row r="30" spans="2:5">
      <c r="B30" t="s">
        <v>8</v>
      </c>
      <c r="C30" s="19">
        <f>SUM(C4:C29)</f>
        <v>2792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K12" sqref="K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2024-02-29T10:04:23Z</dcterms:modified>
</cp:coreProperties>
</file>