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l="1"/>
  <c r="T2"/>
  <c r="C26" i="2" l="1"/>
  <c r="C35" i="1" l="1"/>
  <c r="C4"/>
  <c r="C38"/>
  <c r="C26"/>
  <c r="Q2" l="1"/>
  <c r="C47" l="1"/>
  <c r="C45" l="1"/>
  <c r="C43" l="1"/>
  <c r="C46"/>
  <c r="C28"/>
  <c r="C17"/>
  <c r="C49" l="1"/>
  <c r="C16" l="1"/>
  <c r="C44" l="1"/>
  <c r="C39" l="1"/>
  <c r="C34" l="1"/>
  <c r="C42"/>
  <c r="C24"/>
  <c r="C48"/>
  <c r="C31"/>
  <c r="C15"/>
  <c r="C21"/>
  <c r="C30"/>
  <c r="C33" l="1"/>
  <c r="C50"/>
  <c r="C37"/>
  <c r="C41"/>
  <c r="C32"/>
  <c r="C36"/>
  <c r="C20"/>
  <c r="C25"/>
  <c r="C18"/>
  <c r="C40" l="1"/>
  <c r="C19"/>
  <c r="C23" l="1"/>
  <c r="C13" l="1"/>
  <c r="C12"/>
  <c r="C22" l="1"/>
  <c r="C29" l="1"/>
  <c r="C14" l="1"/>
  <c r="C7" l="1"/>
  <c r="N8" l="1"/>
  <c r="D17"/>
  <c r="D38"/>
  <c r="M9"/>
  <c r="D21"/>
  <c r="D25"/>
  <c r="D13"/>
  <c r="D33"/>
  <c r="D19"/>
  <c r="D7"/>
  <c r="E7" s="1"/>
  <c r="D34"/>
  <c r="D45"/>
  <c r="Q3"/>
  <c r="D43"/>
  <c r="D15"/>
  <c r="D23"/>
  <c r="D29"/>
  <c r="N9"/>
  <c r="D46"/>
  <c r="D32"/>
  <c r="D30"/>
  <c r="D39"/>
  <c r="D37"/>
  <c r="D40"/>
  <c r="D28"/>
  <c r="D50"/>
  <c r="D16"/>
  <c r="D42"/>
  <c r="D35"/>
  <c r="D26"/>
  <c r="D41"/>
  <c r="D47"/>
  <c r="D49"/>
  <c r="D36"/>
  <c r="D31"/>
  <c r="D24"/>
  <c r="D27"/>
  <c r="D44"/>
  <c r="D20"/>
  <c r="D48"/>
  <c r="D22"/>
  <c r="D18"/>
  <c r="M8"/>
  <c r="D12"/>
  <c r="D14"/>
  <c r="N10" l="1"/>
  <c r="M10"/>
  <c r="N11" l="1"/>
  <c r="M11"/>
  <c r="M12" l="1"/>
  <c r="N12"/>
  <c r="M13" l="1"/>
  <c r="N13"/>
  <c r="M14" l="1"/>
  <c r="N14"/>
  <c r="M15" l="1"/>
  <c r="N15"/>
  <c r="N16" l="1"/>
  <c r="M16"/>
  <c r="M17" l="1"/>
  <c r="N17"/>
  <c r="M18" l="1"/>
  <c r="N18"/>
  <c r="N19" l="1"/>
  <c r="M19"/>
  <c r="M20" l="1"/>
  <c r="N20"/>
  <c r="M21" l="1"/>
  <c r="M22" s="1"/>
  <c r="N2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<sst xmlns="http://schemas.openxmlformats.org/spreadsheetml/2006/main" count="100" uniqueCount="61">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</sst>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1005.5034960808114</c:v>
                </c:pt>
                <c:pt idx="1">
                  <c:v>935.0727950631466</c:v>
                </c:pt>
                <c:pt idx="2">
                  <c:v>187.20853803338551</c:v>
                </c:pt>
                <c:pt idx="3">
                  <c:v>749.50176236037544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935.0727950631466</v>
          </cell>
        </row>
      </sheetData>
      <sheetData sheetId="1">
        <row r="4">
          <cell r="J4">
            <v>1005.5034960808114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0.86418733779121204</v>
          </cell>
        </row>
      </sheetData>
      <sheetData sheetId="4">
        <row r="46">
          <cell r="M46">
            <v>82.26</v>
          </cell>
          <cell r="O46">
            <v>2.061318059200504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30.344159398036055</v>
          </cell>
        </row>
      </sheetData>
      <sheetData sheetId="8">
        <row r="4">
          <cell r="J4">
            <v>6.3373658309550649</v>
          </cell>
        </row>
      </sheetData>
      <sheetData sheetId="9">
        <row r="4">
          <cell r="J4">
            <v>13.934442002709487</v>
          </cell>
        </row>
      </sheetData>
      <sheetData sheetId="10">
        <row r="4">
          <cell r="J4">
            <v>8.5271839024997149</v>
          </cell>
        </row>
      </sheetData>
      <sheetData sheetId="11">
        <row r="4">
          <cell r="J4">
            <v>30.98680986722167</v>
          </cell>
        </row>
      </sheetData>
      <sheetData sheetId="12">
        <row r="4">
          <cell r="J4">
            <v>1.4780381276031098</v>
          </cell>
        </row>
      </sheetData>
      <sheetData sheetId="13">
        <row r="4">
          <cell r="J4">
            <v>145.50333390066314</v>
          </cell>
        </row>
      </sheetData>
      <sheetData sheetId="14">
        <row r="4">
          <cell r="J4">
            <v>4.0297523360269585</v>
          </cell>
        </row>
      </sheetData>
      <sheetData sheetId="15">
        <row r="4">
          <cell r="J4">
            <v>27.475823768975609</v>
          </cell>
        </row>
      </sheetData>
      <sheetData sheetId="16">
        <row r="4">
          <cell r="J4">
            <v>3.5591812099455455</v>
          </cell>
        </row>
      </sheetData>
      <sheetData sheetId="17">
        <row r="4">
          <cell r="J4">
            <v>7.0865132021394031</v>
          </cell>
        </row>
      </sheetData>
      <sheetData sheetId="18">
        <row r="4">
          <cell r="J4">
            <v>9.1468825478276816</v>
          </cell>
        </row>
      </sheetData>
      <sheetData sheetId="19">
        <row r="4">
          <cell r="J4">
            <v>11.396444789821116</v>
          </cell>
        </row>
      </sheetData>
      <sheetData sheetId="20">
        <row r="4">
          <cell r="J4">
            <v>11.275365811586513</v>
          </cell>
        </row>
      </sheetData>
      <sheetData sheetId="21">
        <row r="4">
          <cell r="J4">
            <v>1.1228916945436185</v>
          </cell>
        </row>
      </sheetData>
      <sheetData sheetId="22">
        <row r="4">
          <cell r="J4">
            <v>20.571522462893274</v>
          </cell>
        </row>
      </sheetData>
      <sheetData sheetId="23">
        <row r="4">
          <cell r="J4">
            <v>32.600805988456038</v>
          </cell>
        </row>
      </sheetData>
      <sheetData sheetId="24">
        <row r="4">
          <cell r="J4">
            <v>35.567121572538433</v>
          </cell>
        </row>
      </sheetData>
      <sheetData sheetId="25">
        <row r="4">
          <cell r="J4">
            <v>25.136911778546864</v>
          </cell>
        </row>
      </sheetData>
      <sheetData sheetId="26">
        <row r="4">
          <cell r="J4">
            <v>3.240647547178336</v>
          </cell>
        </row>
      </sheetData>
      <sheetData sheetId="27">
        <row r="4">
          <cell r="J4">
            <v>187.20853803338551</v>
          </cell>
        </row>
      </sheetData>
      <sheetData sheetId="28">
        <row r="4">
          <cell r="J4">
            <v>0.86649928114977892</v>
          </cell>
        </row>
      </sheetData>
      <sheetData sheetId="29">
        <row r="4">
          <cell r="J4">
            <v>7.6298245677925847</v>
          </cell>
        </row>
      </sheetData>
      <sheetData sheetId="30">
        <row r="4">
          <cell r="J4">
            <v>16.970179394570938</v>
          </cell>
        </row>
      </sheetData>
      <sheetData sheetId="31">
        <row r="4">
          <cell r="J4">
            <v>5.0118489231419394</v>
          </cell>
        </row>
      </sheetData>
      <sheetData sheetId="32">
        <row r="4">
          <cell r="J4">
            <v>1.8489423622586965</v>
          </cell>
        </row>
      </sheetData>
      <sheetData sheetId="33">
        <row r="4">
          <cell r="J4">
            <v>2.3682314445338806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7</v>
      </c>
      <c r="N2" s="9">
        <f>6.77922265+65.3</f>
        <v>72.079222649999991</v>
      </c>
      <c r="P2" t="s">
        <v>8</v>
      </c>
      <c r="Q2" s="10">
        <f>N2+K2+H2</f>
        <v>134.18922264999998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4.6265396185822587E-2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2900.4230745379518</v>
      </c>
      <c r="D7" s="20">
        <f>(C7*[1]Feuil1!$K$2-C4)/C4</f>
        <v>5.8293904502620744E-2</v>
      </c>
      <c r="E7" s="31">
        <f>C7-C7/(1+D7)</f>
        <v>159.76373387861122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1005.5034960808114</v>
      </c>
    </row>
    <row r="9" spans="2:20">
      <c r="M9" s="17" t="str">
        <f>IF(C13&gt;C7*[2]Params!F8,B13,"Others")</f>
        <v>ETH</v>
      </c>
      <c r="N9" s="18">
        <f>IF(C13&gt;C7*0.1,C13,C7)</f>
        <v>935.0727950631466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187.20853803338551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749.50176236037544</v>
      </c>
    </row>
    <row r="12" spans="2:20">
      <c r="B12" s="7" t="s">
        <v>4</v>
      </c>
      <c r="C12" s="1">
        <f>[2]BTC!J4</f>
        <v>1005.5034960808114</v>
      </c>
      <c r="D12" s="20">
        <f>C12/$C$7</f>
        <v>0.34667476786675056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935.0727950631466</v>
      </c>
      <c r="D13" s="20">
        <f t="shared" ref="D13:D50" si="0">C13/$C$7</f>
        <v>0.32239186181902346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187.20853803338551</v>
      </c>
      <c r="D14" s="20">
        <f t="shared" si="0"/>
        <v>6.4545251924396765E-2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145.50333390066314</v>
      </c>
      <c r="D15" s="20">
        <f t="shared" si="0"/>
        <v>5.0166244772356997E-2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82.26</v>
      </c>
      <c r="D16" s="20">
        <f t="shared" si="0"/>
        <v>2.8361379662897739E-2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2.3841349424864804E-2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57</v>
      </c>
      <c r="C18" s="9">
        <f>[2]MINA!$J$4</f>
        <v>35.567121572538433</v>
      </c>
      <c r="D18" s="20">
        <f>C18/$C$7</f>
        <v>1.2262735696999793E-2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32.600805988456038</v>
      </c>
      <c r="D19" s="20">
        <f>C19/$C$7</f>
        <v>1.124001745629798E-2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30.344159398036055</v>
      </c>
      <c r="D20" s="20">
        <f t="shared" si="0"/>
        <v>1.0461976966194834E-2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30.98680986722167</v>
      </c>
      <c r="D21" s="20">
        <f t="shared" si="0"/>
        <v>1.0683548251717721E-2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41</v>
      </c>
      <c r="C22" s="1">
        <f>[2]XRP!$J$4</f>
        <v>16.970179394570938</v>
      </c>
      <c r="D22" s="20">
        <f t="shared" si="0"/>
        <v>5.8509324186349432E-3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27.475823768975609</v>
      </c>
      <c r="D23" s="20">
        <f t="shared" si="0"/>
        <v>9.473039988606699E-3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25.136911778546864</v>
      </c>
      <c r="D24" s="20">
        <f t="shared" si="0"/>
        <v>8.6666362570402833E-3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20.571522462893274</v>
      </c>
      <c r="D25" s="20">
        <f t="shared" si="0"/>
        <v>7.0925937127880537E-3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6</v>
      </c>
      <c r="C26" s="1">
        <f>$K$2</f>
        <v>16.97</v>
      </c>
      <c r="D26" s="20">
        <f t="shared" si="0"/>
        <v>5.8508705674613984E-3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45.14</v>
      </c>
      <c r="D27" s="20">
        <f t="shared" si="0"/>
        <v>1.5563246753989837E-2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13</v>
      </c>
      <c r="D28" s="20">
        <f t="shared" si="0"/>
        <v>4.4821047364170998E-3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54</v>
      </c>
      <c r="C29" s="9">
        <f>[2]LINK!$J$4</f>
        <v>11.396444789821116</v>
      </c>
      <c r="D29" s="20">
        <f t="shared" si="0"/>
        <v>3.9292353208287079E-3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48</v>
      </c>
      <c r="C30" s="9">
        <f>[2]APE!$J$4</f>
        <v>13.934442002709487</v>
      </c>
      <c r="D30" s="20">
        <f t="shared" si="0"/>
        <v>4.8042791153595048E-3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11.275365811586513</v>
      </c>
      <c r="D31" s="20">
        <f t="shared" si="0"/>
        <v>3.8874900391497953E-3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8.5271839024997149</v>
      </c>
      <c r="D32" s="20">
        <f t="shared" si="0"/>
        <v>2.9399793352072015E-3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9.1468825478276816</v>
      </c>
      <c r="D33" s="20">
        <f t="shared" si="0"/>
        <v>3.1536373531591815E-3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7.6298245677925847</v>
      </c>
      <c r="D34" s="20">
        <f t="shared" si="0"/>
        <v>2.6305902179488225E-3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72.079222649999991</v>
      </c>
      <c r="D35" s="20">
        <f t="shared" si="0"/>
        <v>2.4851278864371357E-2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6.3373658309550649</v>
      </c>
      <c r="D36" s="20">
        <f t="shared" si="0"/>
        <v>2.1849798005639681E-3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7.0865132021394031</v>
      </c>
      <c r="D37" s="20">
        <f t="shared" si="0"/>
        <v>2.4432687990762559E-3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1.8617973520501799E-3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5.0118489231419394</v>
      </c>
      <c r="D39" s="20">
        <f t="shared" si="0"/>
        <v>1.7279716766631867E-3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4.0297523360269585</v>
      </c>
      <c r="D40" s="20">
        <f t="shared" si="0"/>
        <v>1.3893670793764848E-3</v>
      </c>
    </row>
    <row r="41" spans="2:14">
      <c r="B41" s="22" t="s">
        <v>33</v>
      </c>
      <c r="C41" s="1">
        <f>[2]EGLD!$J$4</f>
        <v>3.5591812099455455</v>
      </c>
      <c r="D41" s="20">
        <f t="shared" si="0"/>
        <v>1.2271248429895133E-3</v>
      </c>
    </row>
    <row r="42" spans="2:14">
      <c r="B42" s="22" t="s">
        <v>56</v>
      </c>
      <c r="C42" s="9">
        <f>[2]SHIB!$J$4</f>
        <v>3.240647547178336</v>
      </c>
      <c r="D42" s="20">
        <f t="shared" si="0"/>
        <v>1.1173016707897289E-3</v>
      </c>
    </row>
    <row r="43" spans="2:14">
      <c r="B43" s="22" t="s">
        <v>40</v>
      </c>
      <c r="C43" s="9">
        <f>[2]SHPING!$J$4</f>
        <v>2.3682314445338806</v>
      </c>
      <c r="D43" s="20">
        <f t="shared" si="0"/>
        <v>8.1651241342132422E-4</v>
      </c>
    </row>
    <row r="44" spans="2:14">
      <c r="B44" s="7" t="s">
        <v>28</v>
      </c>
      <c r="C44" s="1">
        <f>[2]ATLAS!O46</f>
        <v>2.061318059200504</v>
      </c>
      <c r="D44" s="20">
        <f t="shared" si="0"/>
        <v>7.1069564895420636E-4</v>
      </c>
    </row>
    <row r="45" spans="2:14">
      <c r="B45" s="22" t="s">
        <v>50</v>
      </c>
      <c r="C45" s="9">
        <f>[2]KAVA!$J$4</f>
        <v>1.8489423622586965</v>
      </c>
      <c r="D45" s="20">
        <f t="shared" si="0"/>
        <v>6.3747333224937878E-4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5.8501589471401699E-4</v>
      </c>
    </row>
    <row r="47" spans="2:14">
      <c r="B47" s="22" t="s">
        <v>36</v>
      </c>
      <c r="C47" s="9">
        <f>[2]AMP!$J$4</f>
        <v>1.4780381276031098</v>
      </c>
      <c r="D47" s="20">
        <f t="shared" si="0"/>
        <v>5.0959397633345844E-4</v>
      </c>
    </row>
    <row r="48" spans="2:14">
      <c r="B48" s="22" t="s">
        <v>23</v>
      </c>
      <c r="C48" s="9">
        <f>[2]LUNA!J4</f>
        <v>1.1228916945436185</v>
      </c>
      <c r="D48" s="20">
        <f t="shared" si="0"/>
        <v>3.871475525074904E-4</v>
      </c>
    </row>
    <row r="49" spans="2:4">
      <c r="B49" s="7" t="s">
        <v>25</v>
      </c>
      <c r="C49" s="1">
        <f>[2]POLIS!J4</f>
        <v>0.86418733779121204</v>
      </c>
      <c r="D49" s="20">
        <f t="shared" si="0"/>
        <v>2.9795216614351348E-4</v>
      </c>
    </row>
    <row r="50" spans="2:4">
      <c r="B50" s="22" t="s">
        <v>43</v>
      </c>
      <c r="C50" s="9">
        <f>[2]TRX!$J$4</f>
        <v>0.86649928114977892</v>
      </c>
      <c r="D50" s="20">
        <f t="shared" si="0"/>
        <v>2.9874927170334126E-4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2023-10-25T10:32:15Z</dcterms:modified>
</cp:coreProperties>
</file>