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30" l="1"/>
  <c r="T2"/>
  <c r="C25" i="2" l="1"/>
  <c r="C29" i="1" l="1"/>
  <c r="C4"/>
  <c r="C38"/>
  <c r="C28"/>
  <c r="Q2" l="1"/>
  <c r="C44" l="1"/>
  <c r="C43" l="1"/>
  <c r="C46" l="1"/>
  <c r="C45"/>
  <c r="C25"/>
  <c r="C17"/>
  <c r="C49" l="1"/>
  <c r="C40" l="1"/>
  <c r="C41" l="1"/>
  <c r="C19"/>
  <c r="C35"/>
  <c r="C33" l="1"/>
  <c r="C50"/>
  <c r="C22"/>
  <c r="C24"/>
  <c r="C37"/>
  <c r="C42"/>
  <c r="C47"/>
  <c r="C23"/>
  <c r="C14" l="1"/>
  <c r="C34"/>
  <c r="C20" l="1"/>
  <c r="C31" l="1"/>
  <c r="C16" l="1"/>
  <c r="C48" l="1"/>
  <c r="C26" l="1"/>
  <c r="C18"/>
  <c r="C32"/>
  <c r="C36"/>
  <c r="C39" l="1"/>
  <c r="C15"/>
  <c r="C27"/>
  <c r="C21"/>
  <c r="C13"/>
  <c r="C12" l="1"/>
  <c r="C7" l="1"/>
  <c r="M8" s="1"/>
  <c r="D19" l="1"/>
  <c r="D43"/>
  <c r="D15"/>
  <c r="D14"/>
  <c r="D35"/>
  <c r="D7"/>
  <c r="E7" s="1"/>
  <c r="D34"/>
  <c r="D23"/>
  <c r="D49"/>
  <c r="D16"/>
  <c r="D39"/>
  <c r="D28"/>
  <c r="D50"/>
  <c r="M9"/>
  <c r="D46"/>
  <c r="D40"/>
  <c r="D24"/>
  <c r="D17"/>
  <c r="D42"/>
  <c r="D48"/>
  <c r="D31"/>
  <c r="D13"/>
  <c r="D44"/>
  <c r="Q3"/>
  <c r="D25"/>
  <c r="D18"/>
  <c r="D22"/>
  <c r="D36"/>
  <c r="D47"/>
  <c r="D29"/>
  <c r="N9"/>
  <c r="D27"/>
  <c r="D32"/>
  <c r="D33"/>
  <c r="D45"/>
  <c r="D38"/>
  <c r="D26"/>
  <c r="D41"/>
  <c r="D30"/>
  <c r="D37"/>
  <c r="D20"/>
  <c r="D21"/>
  <c r="D12"/>
  <c r="N8"/>
  <c r="M10" l="1"/>
  <c r="N10"/>
  <c r="M11" l="1"/>
  <c r="N11"/>
  <c r="N12" l="1"/>
  <c r="M12"/>
  <c r="N13" l="1"/>
  <c r="M13"/>
  <c r="N14" l="1"/>
  <c r="M14"/>
  <c r="M15" l="1"/>
  <c r="N15"/>
  <c r="M16" l="1"/>
  <c r="N16"/>
  <c r="M17" l="1"/>
  <c r="N17"/>
  <c r="N18" l="1"/>
  <c r="M18"/>
  <c r="M19" l="1"/>
  <c r="N19"/>
  <c r="M20" l="1"/>
  <c r="N20"/>
  <c r="M21" l="1"/>
  <c r="M22" s="1"/>
  <c r="N21"/>
  <c r="M23" l="1"/>
  <c r="N23"/>
  <c r="N24" l="1"/>
  <c r="M24"/>
  <c r="N25" l="1"/>
  <c r="M25"/>
  <c r="N26" l="1"/>
  <c r="M26"/>
  <c r="M27" l="1"/>
  <c r="N27"/>
  <c r="M28" l="1"/>
  <c r="N28"/>
  <c r="M29" l="1"/>
  <c r="N29"/>
  <c r="M30" l="1"/>
  <c r="N30"/>
  <c r="N31" l="1"/>
  <c r="M31"/>
  <c r="N32" l="1"/>
  <c r="M32"/>
  <c r="N33" l="1"/>
  <c r="M33"/>
  <c r="N34" l="1"/>
  <c r="M34"/>
  <c r="N35" l="1"/>
  <c r="M35"/>
  <c r="N36" l="1"/>
  <c r="M36"/>
  <c r="M37" l="1"/>
  <c r="N37"/>
  <c r="M38" l="1"/>
  <c r="N38"/>
  <c r="M39" l="1"/>
  <c r="N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<sst xmlns="http://schemas.openxmlformats.org/spreadsheetml/2006/main" count="97" uniqueCount="60">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</sst>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845.25433533177056</c:v>
                </c:pt>
                <c:pt idx="1">
                  <c:v>758.47800084548351</c:v>
                </c:pt>
                <c:pt idx="2">
                  <c:v>156.30658578281634</c:v>
                </c:pt>
                <c:pt idx="3">
                  <c:v>585.31946309414525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845.25433533177056</v>
          </cell>
        </row>
      </sheetData>
      <sheetData sheetId="1">
        <row r="4">
          <cell r="J4">
            <v>758.47800084548351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0.67148248475316796</v>
          </cell>
        </row>
      </sheetData>
      <sheetData sheetId="4">
        <row r="46">
          <cell r="M46">
            <v>70.349999999999994</v>
          </cell>
          <cell r="O46">
            <v>1.109563161063944</v>
          </cell>
        </row>
      </sheetData>
      <sheetData sheetId="5">
        <row r="4">
          <cell r="C4">
            <v>-13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25.942988445044357</v>
          </cell>
        </row>
      </sheetData>
      <sheetData sheetId="8">
        <row r="4">
          <cell r="J4">
            <v>5.9168021964938662</v>
          </cell>
        </row>
      </sheetData>
      <sheetData sheetId="9">
        <row r="4">
          <cell r="J4">
            <v>13.577881362014084</v>
          </cell>
        </row>
      </sheetData>
      <sheetData sheetId="10">
        <row r="4">
          <cell r="J4">
            <v>8.4269120578982033</v>
          </cell>
        </row>
      </sheetData>
      <sheetData sheetId="11">
        <row r="4">
          <cell r="J4">
            <v>27.339119362681725</v>
          </cell>
        </row>
      </sheetData>
      <sheetData sheetId="12">
        <row r="4">
          <cell r="J4">
            <v>1.8255320625687348</v>
          </cell>
        </row>
      </sheetData>
      <sheetData sheetId="13">
        <row r="4">
          <cell r="J4">
            <v>126.89178312487957</v>
          </cell>
        </row>
      </sheetData>
      <sheetData sheetId="14">
        <row r="4">
          <cell r="J4">
            <v>3.916578999153701</v>
          </cell>
        </row>
      </sheetData>
      <sheetData sheetId="15">
        <row r="4">
          <cell r="J4">
            <v>25.706200804712843</v>
          </cell>
        </row>
      </sheetData>
      <sheetData sheetId="16">
        <row r="4">
          <cell r="J4">
            <v>3.2110636062388052</v>
          </cell>
        </row>
      </sheetData>
      <sheetData sheetId="17">
        <row r="4">
          <cell r="J4">
            <v>5.7069710767736579</v>
          </cell>
        </row>
      </sheetData>
      <sheetData sheetId="18">
        <row r="4">
          <cell r="J4">
            <v>7.0802969691108562</v>
          </cell>
        </row>
      </sheetData>
      <sheetData sheetId="19">
        <row r="4">
          <cell r="J4">
            <v>7.3954843564384909</v>
          </cell>
        </row>
      </sheetData>
      <sheetData sheetId="20">
        <row r="4">
          <cell r="J4">
            <v>10.440081092943236</v>
          </cell>
        </row>
      </sheetData>
      <sheetData sheetId="21">
        <row r="4">
          <cell r="J4">
            <v>1.0354233120105802</v>
          </cell>
        </row>
      </sheetData>
      <sheetData sheetId="22">
        <row r="4">
          <cell r="J4">
            <v>20.825557899914333</v>
          </cell>
        </row>
      </sheetData>
      <sheetData sheetId="23">
        <row r="4">
          <cell r="J4">
            <v>26.82871816760338</v>
          </cell>
        </row>
      </sheetData>
      <sheetData sheetId="24">
        <row r="4">
          <cell r="J4">
            <v>20.560577509579687</v>
          </cell>
        </row>
      </sheetData>
      <sheetData sheetId="25">
        <row r="4">
          <cell r="J4">
            <v>23.688435635335956</v>
          </cell>
        </row>
      </sheetData>
      <sheetData sheetId="26">
        <row r="4">
          <cell r="J4">
            <v>3.5033307518927055</v>
          </cell>
        </row>
      </sheetData>
      <sheetData sheetId="27">
        <row r="4">
          <cell r="J4">
            <v>156.30658578281634</v>
          </cell>
        </row>
      </sheetData>
      <sheetData sheetId="28">
        <row r="4">
          <cell r="J4">
            <v>0.71543391916142385</v>
          </cell>
        </row>
      </sheetData>
      <sheetData sheetId="29">
        <row r="4">
          <cell r="J4">
            <v>7.3942521078376329</v>
          </cell>
        </row>
      </sheetData>
      <sheetData sheetId="30">
        <row r="4">
          <cell r="J4">
            <v>17.130821925729705</v>
          </cell>
        </row>
      </sheetData>
      <sheetData sheetId="31">
        <row r="4">
          <cell r="J4">
            <v>3.5994094344233902</v>
          </cell>
        </row>
      </sheetData>
      <sheetData sheetId="32">
        <row r="4">
          <cell r="J4">
            <v>1.914478397260944</v>
          </cell>
        </row>
      </sheetData>
      <sheetData sheetId="33">
        <row r="4">
          <cell r="J4">
            <v>2.6890588697672029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C16" sqref="C16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13.11+0.43</f>
        <v>13.54</v>
      </c>
      <c r="J2" t="s">
        <v>6</v>
      </c>
      <c r="K2" s="9">
        <v>16.47</v>
      </c>
      <c r="M2" t="s">
        <v>7</v>
      </c>
      <c r="N2" s="9">
        <f>15.33-2.69</f>
        <v>12.64</v>
      </c>
      <c r="P2" t="s">
        <v>8</v>
      </c>
      <c r="Q2" s="10">
        <f>N2+K2+H2</f>
        <v>42.65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1.8016077529101837E-2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2367.3299546533558</v>
      </c>
      <c r="D7" s="20">
        <f>(C7*[1]Feuil1!$K$2-C4)/C4</f>
        <v>-0.10013773653527408</v>
      </c>
      <c r="E7" s="31">
        <f>C7-C7/(1+D7)</f>
        <v>-263.43927611587469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845.25433533177056</v>
      </c>
    </row>
    <row r="9" spans="2:20">
      <c r="M9" s="17" t="str">
        <f>IF(C13&gt;C7*[2]Params!F8,B13,"Others")</f>
        <v>BTC</v>
      </c>
      <c r="N9" s="18">
        <f>IF(C13&gt;C7*0.1,C13,C7)</f>
        <v>758.47800084548351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156.30658578281634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585.31946309414525</v>
      </c>
    </row>
    <row r="12" spans="2:20">
      <c r="B12" s="7" t="s">
        <v>19</v>
      </c>
      <c r="C12" s="1">
        <f>[2]ETH!J4</f>
        <v>845.25433533177056</v>
      </c>
      <c r="D12" s="20">
        <f>C12/$C$7</f>
        <v>0.3570496515157473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758.47800084548351</v>
      </c>
      <c r="D13" s="20">
        <f t="shared" ref="D13:D50" si="0">C13/$C$7</f>
        <v>0.32039386793318642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156.30658578281634</v>
      </c>
      <c r="D14" s="20">
        <f t="shared" si="0"/>
        <v>6.6026531483526996E-2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126.89178312487957</v>
      </c>
      <c r="D15" s="20">
        <f t="shared" si="0"/>
        <v>5.3601223976173666E-2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70.349999999999994</v>
      </c>
      <c r="D16" s="20">
        <f t="shared" si="0"/>
        <v>2.9717023544485681E-2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2.9210123356093607E-2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47</v>
      </c>
      <c r="C18" s="9">
        <f>[2]AVAX!$J$4</f>
        <v>27.339119362681725</v>
      </c>
      <c r="D18" s="20">
        <f>C18/$C$7</f>
        <v>1.1548503962847437E-2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26.82871816760338</v>
      </c>
      <c r="D19" s="20">
        <f>C19/$C$7</f>
        <v>1.1332901911230141E-2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42</v>
      </c>
      <c r="C20" s="1">
        <f>[2]DOT!$J$4</f>
        <v>25.706200804712843</v>
      </c>
      <c r="D20" s="20">
        <f t="shared" si="0"/>
        <v>1.0858731692294647E-2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45</v>
      </c>
      <c r="C21" s="9">
        <f>[2]ADA!$J$4</f>
        <v>25.942988445044357</v>
      </c>
      <c r="D21" s="20">
        <f t="shared" si="0"/>
        <v>1.0958754775205446E-2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38</v>
      </c>
      <c r="C22" s="9">
        <f>[2]NEAR!$J$4</f>
        <v>23.688435635335956</v>
      </c>
      <c r="D22" s="20">
        <f t="shared" si="0"/>
        <v>1.0006393738554546E-2</v>
      </c>
      <c r="M22" s="17" t="str">
        <f>IF(OR(M21="",M21="Others"),"",IF(C26&gt;C7*[2]Params!F8,B26,"Others"))</f>
        <v/>
      </c>
      <c r="N22" s="18"/>
    </row>
    <row r="23" spans="2:17">
      <c r="B23" s="7" t="s">
        <v>49</v>
      </c>
      <c r="C23" s="1">
        <f>[2]LUNC!J4</f>
        <v>20.825557899914333</v>
      </c>
      <c r="D23" s="20">
        <f t="shared" si="0"/>
        <v>8.79706601903062E-3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20.560577509579687</v>
      </c>
      <c r="D24" s="20">
        <f t="shared" si="0"/>
        <v>8.6851338442132543E-3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22</v>
      </c>
      <c r="C25" s="1">
        <f>-[2]BIGTIME!$C$4</f>
        <v>13</v>
      </c>
      <c r="D25" s="20">
        <f t="shared" si="0"/>
        <v>5.4914187075808651E-3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17.130821925729705</v>
      </c>
      <c r="D26" s="20">
        <f t="shared" si="0"/>
        <v>7.2363473845529673E-3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13.577881362014084</v>
      </c>
      <c r="D27" s="20">
        <f t="shared" si="0"/>
        <v>5.7355255169752083E-3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16.47</v>
      </c>
      <c r="D28" s="20">
        <f t="shared" si="0"/>
        <v>6.9572050856812964E-3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7</v>
      </c>
      <c r="C29" s="1">
        <f>$N$2</f>
        <v>12.64</v>
      </c>
      <c r="D29" s="20">
        <f t="shared" si="0"/>
        <v>5.3393486510632414E-3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5</v>
      </c>
      <c r="C30" s="1">
        <f>H$2</f>
        <v>13.54</v>
      </c>
      <c r="D30" s="20">
        <f t="shared" si="0"/>
        <v>5.7195237923573011E-3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10.440081092943236</v>
      </c>
      <c r="D31" s="20">
        <f t="shared" si="0"/>
        <v>4.4100658940345984E-3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8.4269120578982033</v>
      </c>
      <c r="D32" s="20">
        <f t="shared" si="0"/>
        <v>3.559669424760074E-3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7.3942521078376329</v>
      </c>
      <c r="D33" s="20">
        <f t="shared" si="0"/>
        <v>3.1234564887345248E-3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54</v>
      </c>
      <c r="C34" s="9">
        <f>[2]LINK!$J$4</f>
        <v>7.3954843564384909</v>
      </c>
      <c r="D34" s="20">
        <f t="shared" si="0"/>
        <v>3.1239770112744588E-3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7.0802969691108562</v>
      </c>
      <c r="D35" s="20">
        <f t="shared" si="0"/>
        <v>2.9908365562618042E-3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5.9168021964938662</v>
      </c>
      <c r="D36" s="20">
        <f t="shared" si="0"/>
        <v>2.4993567900678439E-3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5.7069710767736579</v>
      </c>
      <c r="D37" s="20">
        <f t="shared" si="0"/>
        <v>2.4107205949705987E-3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2.2810508477643598E-3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51</v>
      </c>
      <c r="C39" s="9">
        <f>[2]DOGE!$J$4</f>
        <v>3.916578999153701</v>
      </c>
      <c r="D39" s="20">
        <f t="shared" si="0"/>
        <v>1.6544288604362289E-3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37</v>
      </c>
      <c r="C40" s="9">
        <f>[2]GRT!$J$4</f>
        <v>3.5994094344233902</v>
      </c>
      <c r="D40" s="20">
        <f t="shared" si="0"/>
        <v>1.5204511003412051E-3</v>
      </c>
    </row>
    <row r="41" spans="2:14">
      <c r="B41" s="22" t="s">
        <v>56</v>
      </c>
      <c r="C41" s="9">
        <f>[2]SHIB!$J$4</f>
        <v>3.5033307518927055</v>
      </c>
      <c r="D41" s="20">
        <f t="shared" si="0"/>
        <v>1.4798658484451493E-3</v>
      </c>
    </row>
    <row r="42" spans="2:14">
      <c r="B42" s="22" t="s">
        <v>33</v>
      </c>
      <c r="C42" s="1">
        <f>[2]EGLD!$J$4</f>
        <v>3.2110636062388052</v>
      </c>
      <c r="D42" s="20">
        <f t="shared" si="0"/>
        <v>1.3564072891178347E-3</v>
      </c>
    </row>
    <row r="43" spans="2:14">
      <c r="B43" s="22" t="s">
        <v>50</v>
      </c>
      <c r="C43" s="9">
        <f>[2]KAVA!$J$4</f>
        <v>1.914478397260944</v>
      </c>
      <c r="D43" s="20">
        <f t="shared" si="0"/>
        <v>8.087078835367831E-4</v>
      </c>
    </row>
    <row r="44" spans="2:14">
      <c r="B44" s="22" t="s">
        <v>36</v>
      </c>
      <c r="C44" s="9">
        <f>[2]AMP!$J$4</f>
        <v>1.8255320625687348</v>
      </c>
      <c r="D44" s="20">
        <f t="shared" si="0"/>
        <v>7.7113545535989491E-4</v>
      </c>
    </row>
    <row r="45" spans="2:14">
      <c r="B45" s="7" t="s">
        <v>27</v>
      </c>
      <c r="C45" s="1">
        <f>[2]Ayman!$E$9</f>
        <v>1.6967935999999999</v>
      </c>
      <c r="D45" s="20">
        <f t="shared" si="0"/>
        <v>7.1675416291872951E-4</v>
      </c>
    </row>
    <row r="46" spans="2:14">
      <c r="B46" s="22" t="s">
        <v>40</v>
      </c>
      <c r="C46" s="9">
        <f>[2]SHPING!$J$4</f>
        <v>2.6890588697672029</v>
      </c>
      <c r="D46" s="20">
        <f t="shared" si="0"/>
        <v>1.1359037064019905E-3</v>
      </c>
    </row>
    <row r="47" spans="2:14">
      <c r="B47" s="22" t="s">
        <v>23</v>
      </c>
      <c r="C47" s="9">
        <f>[2]LUNA!J4</f>
        <v>1.0354233120105802</v>
      </c>
      <c r="D47" s="20">
        <f t="shared" si="0"/>
        <v>4.3738022660309535E-4</v>
      </c>
    </row>
    <row r="48" spans="2:14">
      <c r="B48" s="7" t="s">
        <v>28</v>
      </c>
      <c r="C48" s="1">
        <f>[2]ATLAS!O46</f>
        <v>1.109563161063944</v>
      </c>
      <c r="D48" s="20">
        <f t="shared" si="0"/>
        <v>4.6869814614685409E-4</v>
      </c>
    </row>
    <row r="49" spans="2:4">
      <c r="B49" s="7" t="s">
        <v>25</v>
      </c>
      <c r="C49" s="1">
        <f>[2]POLIS!J4</f>
        <v>0.67148248475316796</v>
      </c>
      <c r="D49" s="20">
        <f t="shared" si="0"/>
        <v>2.8364549835280229E-4</v>
      </c>
    </row>
    <row r="50" spans="2:4">
      <c r="B50" s="22" t="s">
        <v>43</v>
      </c>
      <c r="C50" s="9">
        <f>[2]TRX!$J$4</f>
        <v>0.71543391916142385</v>
      </c>
      <c r="D50" s="20">
        <f t="shared" si="0"/>
        <v>3.0221132367084152E-4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D31" sqref="D3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2023-09-02T09:37:37Z</dcterms:modified>
</cp:coreProperties>
</file>