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2" l="1"/>
  <c r="C48" l="1"/>
  <c r="C44" l="1"/>
  <c r="C16" l="1"/>
  <c r="C32" l="1"/>
  <c r="C19"/>
  <c r="C43" l="1"/>
  <c r="C17" l="1"/>
  <c r="C38" l="1"/>
  <c r="C35"/>
  <c r="C36" l="1"/>
  <c r="C25" l="1"/>
  <c r="C34" l="1"/>
  <c r="C50" l="1"/>
  <c r="C18" l="1"/>
  <c r="C15" l="1"/>
  <c r="C39" l="1"/>
  <c r="C14"/>
  <c r="C40" l="1"/>
  <c r="C21"/>
  <c r="C31"/>
  <c r="C33"/>
  <c r="C22"/>
  <c r="C26" l="1"/>
  <c r="C47"/>
  <c r="C27"/>
  <c r="C24" l="1"/>
  <c r="C49" l="1"/>
  <c r="C13"/>
  <c r="C12" l="1"/>
  <c r="C23" l="1"/>
  <c r="C7" l="1"/>
  <c r="N8" l="1"/>
  <c r="D22"/>
  <c r="Q3"/>
  <c r="D47"/>
  <c r="D34"/>
  <c r="D25"/>
  <c r="D21"/>
  <c r="D20"/>
  <c r="D31"/>
  <c r="D44"/>
  <c r="D38"/>
  <c r="D18"/>
  <c r="D45"/>
  <c r="D41"/>
  <c r="D32"/>
  <c r="D27"/>
  <c r="D48"/>
  <c r="D28"/>
  <c r="D16"/>
  <c r="D13"/>
  <c r="M9"/>
  <c r="N9"/>
  <c r="M8"/>
  <c r="D30"/>
  <c r="D12"/>
  <c r="D17"/>
  <c r="D49"/>
  <c r="D46"/>
  <c r="D15"/>
  <c r="D14"/>
  <c r="D39"/>
  <c r="D26"/>
  <c r="D40"/>
  <c r="D7"/>
  <c r="E7" s="1"/>
  <c r="D35"/>
  <c r="D19"/>
  <c r="D33"/>
  <c r="D50"/>
  <c r="D29"/>
  <c r="D24"/>
  <c r="D36"/>
  <c r="D37"/>
  <c r="D42"/>
  <c r="D43"/>
  <c r="D23"/>
  <c r="M10" l="1"/>
  <c r="N10"/>
  <c r="N11" l="1"/>
  <c r="M11"/>
  <c r="M12" l="1"/>
  <c r="N12"/>
  <c r="M13" l="1"/>
  <c r="N13"/>
  <c r="M14" l="1"/>
  <c r="N14"/>
  <c r="N15" l="1"/>
  <c r="M15"/>
  <c r="N16" l="1"/>
  <c r="M16"/>
  <c r="M17" l="1"/>
  <c r="N17"/>
  <c r="M18" l="1"/>
  <c r="N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<sst xmlns="http://schemas.openxmlformats.org/spreadsheetml/2006/main" count="92" uniqueCount="59">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</sst>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922.32710848691227</c:v>
                </c:pt>
                <c:pt idx="1">
                  <c:v>765.88988416458699</c:v>
                </c:pt>
                <c:pt idx="2">
                  <c:v>780.55492288977985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922.32710848691227</v>
          </cell>
        </row>
      </sheetData>
      <sheetData sheetId="1">
        <row r="4">
          <cell r="J4">
            <v>765.88988416458699</v>
          </cell>
        </row>
      </sheetData>
      <sheetData sheetId="2">
        <row r="2">
          <cell r="Y2">
            <v>61.33</v>
          </cell>
        </row>
      </sheetData>
      <sheetData sheetId="3">
        <row r="4">
          <cell r="J4">
            <v>1.0190163815175801</v>
          </cell>
        </row>
      </sheetData>
      <sheetData sheetId="4">
        <row r="46">
          <cell r="M46">
            <v>76.27000000000001</v>
          </cell>
          <cell r="O46">
            <v>0.6710298530604053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27.203919719039931</v>
          </cell>
        </row>
      </sheetData>
      <sheetData sheetId="8">
        <row r="4">
          <cell r="J4">
            <v>8.3360910583851506</v>
          </cell>
        </row>
      </sheetData>
      <sheetData sheetId="9">
        <row r="4">
          <cell r="J4">
            <v>21.003054505188942</v>
          </cell>
        </row>
      </sheetData>
      <sheetData sheetId="10">
        <row r="4">
          <cell r="J4">
            <v>11.957694553468354</v>
          </cell>
        </row>
      </sheetData>
      <sheetData sheetId="11">
        <row r="4">
          <cell r="J4">
            <v>30.068145155773543</v>
          </cell>
        </row>
      </sheetData>
      <sheetData sheetId="12">
        <row r="4">
          <cell r="J4">
            <v>2.2582549505635088</v>
          </cell>
        </row>
      </sheetData>
      <sheetData sheetId="13">
        <row r="4">
          <cell r="J4">
            <v>132.62602963026754</v>
          </cell>
        </row>
      </sheetData>
      <sheetData sheetId="14">
        <row r="4">
          <cell r="J4">
            <v>4.1730404029139425</v>
          </cell>
        </row>
      </sheetData>
      <sheetData sheetId="15">
        <row r="4">
          <cell r="J4">
            <v>26.877959798398326</v>
          </cell>
        </row>
      </sheetData>
      <sheetData sheetId="16">
        <row r="4">
          <cell r="J4">
            <v>4.4386765084766759</v>
          </cell>
        </row>
      </sheetData>
      <sheetData sheetId="17">
        <row r="4">
          <cell r="J4">
            <v>5.1037489905458182</v>
          </cell>
        </row>
      </sheetData>
      <sheetData sheetId="18">
        <row r="4">
          <cell r="J4">
            <v>9.3369236010744547</v>
          </cell>
        </row>
      </sheetData>
      <sheetData sheetId="19">
        <row r="4">
          <cell r="J4">
            <v>5.4934024263097996</v>
          </cell>
        </row>
      </sheetData>
      <sheetData sheetId="20">
        <row r="4">
          <cell r="J4">
            <v>11.024532296632364</v>
          </cell>
        </row>
      </sheetData>
      <sheetData sheetId="21">
        <row r="4">
          <cell r="J4">
            <v>1.4941954647828064</v>
          </cell>
        </row>
      </sheetData>
      <sheetData sheetId="22">
        <row r="4">
          <cell r="J4">
            <v>32.872602322021997</v>
          </cell>
        </row>
      </sheetData>
      <sheetData sheetId="23">
        <row r="4">
          <cell r="J4">
            <v>33.274331083863459</v>
          </cell>
        </row>
      </sheetData>
      <sheetData sheetId="24">
        <row r="4">
          <cell r="J4">
            <v>27.03064444485884</v>
          </cell>
        </row>
      </sheetData>
      <sheetData sheetId="25">
        <row r="4">
          <cell r="J4">
            <v>24.923539045210187</v>
          </cell>
        </row>
      </sheetData>
      <sheetData sheetId="26">
        <row r="4">
          <cell r="J4">
            <v>3.5150999323355694</v>
          </cell>
        </row>
      </sheetData>
      <sheetData sheetId="27">
        <row r="4">
          <cell r="J4">
            <v>130.94694071777315</v>
          </cell>
        </row>
      </sheetData>
      <sheetData sheetId="28">
        <row r="4">
          <cell r="J4">
            <v>0.71417430825544792</v>
          </cell>
        </row>
      </sheetData>
      <sheetData sheetId="29">
        <row r="4">
          <cell r="J4">
            <v>6.7694466604129468</v>
          </cell>
        </row>
      </sheetData>
      <sheetData sheetId="30">
        <row r="4">
          <cell r="J4">
            <v>22.99724037207833</v>
          </cell>
        </row>
      </sheetData>
      <sheetData sheetId="31">
        <row r="4">
          <cell r="J4">
            <v>2.985091826631558</v>
          </cell>
        </row>
      </sheetData>
      <sheetData sheetId="32">
        <row r="4">
          <cell r="J4">
            <v>3.235295949823731</v>
          </cell>
        </row>
      </sheetData>
      <sheetData sheetId="33">
        <row r="4">
          <cell r="J4">
            <v>1.9839350022566737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17.36</v>
      </c>
      <c r="M2" t="s">
        <v>7</v>
      </c>
      <c r="N2" s="9">
        <v>12.32</v>
      </c>
      <c r="P2" t="s">
        <v>8</v>
      </c>
      <c r="Q2" s="10">
        <f>N2+K2+H2</f>
        <v>45.269999999999996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1.8162357442399166E-2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2492.5178432134212</v>
      </c>
      <c r="D7" s="20">
        <f>(C7*[1]Feuil1!$K$2-C4)/C4</f>
        <v>1.7131019828206084E-2</v>
      </c>
      <c r="E7" s="32">
        <f>C7-C7/(1+D7)</f>
        <v>41.980208804819085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922.32710848691227</v>
      </c>
    </row>
    <row r="9" spans="2:20">
      <c r="M9" s="17" t="str">
        <f>IF(C13&gt;C7*[2]Params!F8,B13,"Others")</f>
        <v>BTC</v>
      </c>
      <c r="N9" s="18">
        <f>IF(C13&gt;C7*0.1,C13,C7)</f>
        <v>765.88988416458699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780.55492288977985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922.32710848691227</v>
      </c>
      <c r="D12" s="30">
        <f>C12/$C$7</f>
        <v>0.37003831727752984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765.88988416458699</v>
      </c>
      <c r="D13" s="30">
        <f t="shared" ref="D13:D50" si="0">C13/$C$7</f>
        <v>0.30727558731422405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132.62602963026754</v>
      </c>
      <c r="D14" s="30">
        <f t="shared" si="0"/>
        <v>5.3209661062759928E-2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130.94694071777315</v>
      </c>
      <c r="D15" s="30">
        <f t="shared" si="0"/>
        <v>5.2536009350670411E-2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3.0599580343092216E-2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61.33</v>
      </c>
      <c r="D17" s="30">
        <f t="shared" si="0"/>
        <v>2.4605641306435628E-2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33.274331083863459</v>
      </c>
      <c r="D18" s="30">
        <f>C18/$C$7</f>
        <v>1.3349686211660291E-2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32.872602322021997</v>
      </c>
      <c r="D19" s="30">
        <f>C19/$C$7</f>
        <v>1.3188512335639592E-2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6.2547195168324056E-3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30.068145155773543</v>
      </c>
      <c r="D21" s="30">
        <f t="shared" si="0"/>
        <v>1.2063362048798367E-2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27.203919719039931</v>
      </c>
      <c r="D22" s="30">
        <f t="shared" si="0"/>
        <v>1.091423268768576E-2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27.03064444485884</v>
      </c>
      <c r="D23" s="30">
        <f t="shared" si="0"/>
        <v>1.0844714519680311E-2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26.877959798398326</v>
      </c>
      <c r="D24" s="30">
        <f t="shared" si="0"/>
        <v>1.0783457326727313E-2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24.923539045210187</v>
      </c>
      <c r="D25" s="30">
        <f t="shared" si="0"/>
        <v>9.9993422767550143E-3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22.99724037207833</v>
      </c>
      <c r="D26" s="30">
        <f t="shared" si="0"/>
        <v>9.2265098260759758E-3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21.003054505188942</v>
      </c>
      <c r="D27" s="30">
        <f t="shared" si="0"/>
        <v>8.4264409831109732E-3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8.024014774640674E-3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17.36</v>
      </c>
      <c r="D29" s="30">
        <f t="shared" si="0"/>
        <v>6.9648448243881051E-3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12.32</v>
      </c>
      <c r="D30" s="30">
        <f t="shared" si="0"/>
        <v>4.9427931011786557E-3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11.957694553468354</v>
      </c>
      <c r="D31" s="30">
        <f t="shared" si="0"/>
        <v>4.7974358883835196E-3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11.024532296632364</v>
      </c>
      <c r="D32" s="30">
        <f t="shared" si="0"/>
        <v>4.423050501584069E-3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8.3360910583851506</v>
      </c>
      <c r="D33" s="30">
        <f t="shared" si="0"/>
        <v>3.3444458907616235E-3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9.3369236010744547</v>
      </c>
      <c r="D34" s="30">
        <f t="shared" si="0"/>
        <v>3.7459806462356317E-3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6.7694466604129468</v>
      </c>
      <c r="D35" s="30">
        <f t="shared" si="0"/>
        <v>2.715907000964773E-3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5.4934024263097996</v>
      </c>
      <c r="D36" s="30">
        <f t="shared" si="0"/>
        <v>2.2039571115878382E-3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2.1664839891529825E-3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5.1037489905458182</v>
      </c>
      <c r="D38" s="30">
        <f t="shared" si="0"/>
        <v>2.0476278653098535E-3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4.4386765084766759</v>
      </c>
      <c r="D39" s="30">
        <f t="shared" si="0"/>
        <v>1.7808002941933666E-3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4.1730404029139425</v>
      </c>
      <c r="D40" s="30">
        <f t="shared" si="0"/>
        <v>1.6742268924076974E-3</v>
      </c>
    </row>
    <row r="41" spans="2:14">
      <c r="B41" s="22" t="s">
        <v>56</v>
      </c>
      <c r="C41" s="9">
        <f>[2]SHIB!$J$4</f>
        <v>3.5150999323355694</v>
      </c>
      <c r="D41" s="30">
        <f t="shared" si="0"/>
        <v>1.4102606895699521E-3</v>
      </c>
    </row>
    <row r="42" spans="2:14">
      <c r="B42" s="22" t="s">
        <v>37</v>
      </c>
      <c r="C42" s="9">
        <f>[2]GRT!$J$4</f>
        <v>2.985091826631558</v>
      </c>
      <c r="D42" s="30">
        <f t="shared" si="0"/>
        <v>1.1976210460275371E-3</v>
      </c>
    </row>
    <row r="43" spans="2:14">
      <c r="B43" s="22" t="s">
        <v>50</v>
      </c>
      <c r="C43" s="9">
        <f>[2]KAVA!$J$4</f>
        <v>3.235295949823731</v>
      </c>
      <c r="D43" s="30">
        <f t="shared" si="0"/>
        <v>1.2980031250860377E-3</v>
      </c>
    </row>
    <row r="44" spans="2:14">
      <c r="B44" s="22" t="s">
        <v>36</v>
      </c>
      <c r="C44" s="9">
        <f>[2]AMP!$J$4</f>
        <v>2.2582549505635088</v>
      </c>
      <c r="D44" s="30">
        <f t="shared" si="0"/>
        <v>9.0601355441135201E-4</v>
      </c>
    </row>
    <row r="45" spans="2:14">
      <c r="B45" s="22" t="s">
        <v>40</v>
      </c>
      <c r="C45" s="9">
        <f>[2]SHPING!$J$4</f>
        <v>1.9839350022566737</v>
      </c>
      <c r="D45" s="30">
        <f t="shared" si="0"/>
        <v>7.9595618850171652E-4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6.8075484579578692E-4</v>
      </c>
    </row>
    <row r="47" spans="2:14">
      <c r="B47" s="22" t="s">
        <v>23</v>
      </c>
      <c r="C47" s="9">
        <f>[2]LUNA!J4</f>
        <v>1.4941954647828064</v>
      </c>
      <c r="D47" s="30">
        <f t="shared" si="0"/>
        <v>5.9947232428091645E-4</v>
      </c>
    </row>
    <row r="48" spans="2:14">
      <c r="B48" s="7" t="s">
        <v>25</v>
      </c>
      <c r="C48" s="1">
        <f>[2]POLIS!J4</f>
        <v>1.0190163815175801</v>
      </c>
      <c r="D48" s="30">
        <f t="shared" si="0"/>
        <v>4.0883012504489707E-4</v>
      </c>
    </row>
    <row r="49" spans="2:4">
      <c r="B49" s="22" t="s">
        <v>43</v>
      </c>
      <c r="C49" s="9">
        <f>[2]TRX!$J$4</f>
        <v>0.71417430825544792</v>
      </c>
      <c r="D49" s="30">
        <f t="shared" si="0"/>
        <v>2.8652726005552487E-4</v>
      </c>
    </row>
    <row r="50" spans="2:4">
      <c r="B50" s="7" t="s">
        <v>28</v>
      </c>
      <c r="C50" s="1">
        <f>[2]ATLAS!O46</f>
        <v>0.6710298530604053</v>
      </c>
      <c r="D50" s="30">
        <f t="shared" si="0"/>
        <v>2.6921767275908264E-4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2023-06-07T12:29:37Z</dcterms:modified>
</cp:coreProperties>
</file>