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 activeTab="1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C49" i="1"/>
  <c r="H2"/>
  <c r="N2"/>
  <c r="K2"/>
  <c r="C48"/>
  <c r="T2"/>
  <c r="C27" i="2"/>
  <c r="Q2" i="1" l="1"/>
  <c r="C27"/>
  <c r="C14" l="1"/>
  <c r="C4"/>
  <c r="C36"/>
  <c r="C21"/>
  <c r="C44" l="1"/>
  <c r="C47" l="1"/>
  <c r="C46" l="1"/>
  <c r="C51"/>
  <c r="C17"/>
  <c r="C19"/>
  <c r="C45" l="1"/>
  <c r="C34" l="1"/>
  <c r="C33" l="1"/>
  <c r="C40" l="1"/>
  <c r="C52" l="1"/>
  <c r="C30" l="1"/>
  <c r="C31"/>
  <c r="C41" l="1"/>
  <c r="C42" l="1"/>
  <c r="C29" l="1"/>
  <c r="C50" l="1"/>
  <c r="C39" l="1"/>
  <c r="C32" l="1"/>
  <c r="C38"/>
  <c r="C35"/>
  <c r="C22" l="1"/>
  <c r="C20"/>
  <c r="C23" l="1"/>
  <c r="C26" l="1"/>
  <c r="C43" l="1"/>
  <c r="C16" l="1"/>
  <c r="C15" l="1"/>
  <c r="C13"/>
  <c r="C12" l="1"/>
  <c r="C28" l="1"/>
  <c r="C18" l="1"/>
  <c r="C37" l="1"/>
  <c r="C24" l="1"/>
  <c r="C7" l="1"/>
  <c r="D52" s="1"/>
  <c r="C25"/>
  <c r="D25" l="1"/>
  <c r="D14"/>
  <c r="D38"/>
  <c r="D23"/>
  <c r="D15"/>
  <c r="D13"/>
  <c r="D26"/>
  <c r="D7"/>
  <c r="E7" s="1"/>
  <c r="D30"/>
  <c r="D33"/>
  <c r="D22"/>
  <c r="D46"/>
  <c r="D44"/>
  <c r="D35"/>
  <c r="D31"/>
  <c r="D49"/>
  <c r="D47"/>
  <c r="D20"/>
  <c r="D21"/>
  <c r="N8"/>
  <c r="D40"/>
  <c r="D45"/>
  <c r="D12"/>
  <c r="D19"/>
  <c r="M8"/>
  <c r="D43"/>
  <c r="D41"/>
  <c r="D34"/>
  <c r="Q3"/>
  <c r="D37"/>
  <c r="D18"/>
  <c r="D17"/>
  <c r="D24"/>
  <c r="D51"/>
  <c r="D28"/>
  <c r="M9"/>
  <c r="D42"/>
  <c r="D48"/>
  <c r="D50"/>
  <c r="D16"/>
  <c r="D39"/>
  <c r="D36"/>
  <c r="N9"/>
  <c r="D29"/>
  <c r="D32"/>
  <c r="D27"/>
  <c r="M10" l="1"/>
  <c r="N10"/>
  <c r="N11" l="1"/>
  <c r="M11"/>
  <c r="N12" s="1"/>
  <c r="M12" l="1"/>
  <c r="N13" l="1"/>
  <c r="M13"/>
  <c r="M14" l="1"/>
  <c r="N14"/>
  <c r="N15" l="1"/>
  <c r="M15"/>
  <c r="N16" l="1"/>
  <c r="M16"/>
  <c r="M17" l="1"/>
  <c r="N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N26" l="1"/>
  <c r="M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<sst xmlns="http://schemas.openxmlformats.org/spreadsheetml/2006/main" count="104" uniqueCount="64">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</sst>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1253.4766856859696</c:v>
                </c:pt>
                <c:pt idx="1">
                  <c:v>1218.1841825937131</c:v>
                </c:pt>
                <c:pt idx="2">
                  <c:v>352.97</c:v>
                </c:pt>
                <c:pt idx="3">
                  <c:v>278.060416875562</c:v>
                </c:pt>
                <c:pt idx="4">
                  <c:v>1057.3842640980483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1253.4766856859696</v>
          </cell>
        </row>
      </sheetData>
      <sheetData sheetId="1">
        <row r="4">
          <cell r="J4">
            <v>1218.1841825937131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3.05479334406491</v>
          </cell>
        </row>
      </sheetData>
      <sheetData sheetId="4">
        <row r="47">
          <cell r="M47">
            <v>117.75</v>
          </cell>
          <cell r="O47">
            <v>1.7429232475124721</v>
          </cell>
        </row>
      </sheetData>
      <sheetData sheetId="5">
        <row r="4">
          <cell r="C4">
            <v>-140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42.695406671817807</v>
          </cell>
        </row>
      </sheetData>
      <sheetData sheetId="8">
        <row r="4">
          <cell r="J4">
            <v>12.396385869833008</v>
          </cell>
        </row>
      </sheetData>
      <sheetData sheetId="9">
        <row r="4">
          <cell r="J4">
            <v>23.208869794466473</v>
          </cell>
        </row>
      </sheetData>
      <sheetData sheetId="10">
        <row r="4">
          <cell r="J4">
            <v>13.884224902685748</v>
          </cell>
        </row>
      </sheetData>
      <sheetData sheetId="11">
        <row r="4">
          <cell r="J4">
            <v>56.991800240306368</v>
          </cell>
        </row>
      </sheetData>
      <sheetData sheetId="12">
        <row r="4">
          <cell r="J4">
            <v>3.6853953838034763</v>
          </cell>
        </row>
      </sheetData>
      <sheetData sheetId="13">
        <row r="4">
          <cell r="J4">
            <v>172.2072362606726</v>
          </cell>
        </row>
      </sheetData>
      <sheetData sheetId="14">
        <row r="4">
          <cell r="J4">
            <v>5.8456478921787332</v>
          </cell>
        </row>
      </sheetData>
      <sheetData sheetId="15">
        <row r="4">
          <cell r="J4">
            <v>40.214688920570637</v>
          </cell>
        </row>
      </sheetData>
      <sheetData sheetId="16">
        <row r="4">
          <cell r="J4">
            <v>6.3029218508468716</v>
          </cell>
        </row>
      </sheetData>
      <sheetData sheetId="17">
        <row r="4">
          <cell r="J4">
            <v>10.471996730682916</v>
          </cell>
        </row>
      </sheetData>
      <sheetData sheetId="18">
        <row r="4">
          <cell r="J4">
            <v>11.984995416516123</v>
          </cell>
        </row>
      </sheetData>
      <sheetData sheetId="19">
        <row r="4">
          <cell r="J4">
            <v>7.8363203498594709</v>
          </cell>
        </row>
      </sheetData>
      <sheetData sheetId="20">
        <row r="4">
          <cell r="J4">
            <v>11.953583255568166</v>
          </cell>
        </row>
      </sheetData>
      <sheetData sheetId="21">
        <row r="4">
          <cell r="J4">
            <v>4.0331515550327506</v>
          </cell>
        </row>
      </sheetData>
      <sheetData sheetId="22">
        <row r="4">
          <cell r="J4">
            <v>21.061348473290625</v>
          </cell>
        </row>
      </sheetData>
      <sheetData sheetId="23">
        <row r="4">
          <cell r="J4">
            <v>47.535951601569238</v>
          </cell>
        </row>
      </sheetData>
      <sheetData sheetId="24">
        <row r="4">
          <cell r="J4">
            <v>2.0858802286535933</v>
          </cell>
        </row>
      </sheetData>
      <sheetData sheetId="25">
        <row r="4">
          <cell r="J4">
            <v>41.856530434614513</v>
          </cell>
        </row>
      </sheetData>
      <sheetData sheetId="26">
        <row r="4">
          <cell r="J4">
            <v>46.171868963596332</v>
          </cell>
        </row>
      </sheetData>
      <sheetData sheetId="27">
        <row r="4">
          <cell r="J4">
            <v>2.2312138625960003</v>
          </cell>
        </row>
      </sheetData>
      <sheetData sheetId="28">
        <row r="4">
          <cell r="J4">
            <v>4.6328083424455917</v>
          </cell>
        </row>
      </sheetData>
      <sheetData sheetId="29">
        <row r="4">
          <cell r="J4">
            <v>278.060416875562</v>
          </cell>
        </row>
      </sheetData>
      <sheetData sheetId="30">
        <row r="4">
          <cell r="J4">
            <v>0.9629938967044096</v>
          </cell>
        </row>
      </sheetData>
      <sheetData sheetId="31">
        <row r="4">
          <cell r="J4">
            <v>12.770665135404684</v>
          </cell>
        </row>
      </sheetData>
      <sheetData sheetId="32">
        <row r="4">
          <cell r="J4">
            <v>19.165826978508274</v>
          </cell>
        </row>
      </sheetData>
      <sheetData sheetId="33">
        <row r="4">
          <cell r="J4">
            <v>4.3654798922603568</v>
          </cell>
        </row>
      </sheetData>
      <sheetData sheetId="34">
        <row r="4">
          <cell r="J4">
            <v>2.35424394447986</v>
          </cell>
        </row>
      </sheetData>
      <sheetData sheetId="35">
        <row r="4">
          <cell r="J4">
            <v>2.8723170575065264</v>
          </cell>
        </row>
      </sheetData>
      <sheetData sheetId="36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2"/>
  <sheetViews>
    <sheetView topLeftCell="A7" workbookViewId="0">
      <selection activeCell="M23" sqref="M2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40</f>
        <v>40</v>
      </c>
      <c r="J2" t="s">
        <v>6</v>
      </c>
      <c r="K2" s="9">
        <f>10.78+37.53</f>
        <v>48.31</v>
      </c>
      <c r="M2" t="s">
        <v>59</v>
      </c>
      <c r="N2" s="9">
        <f>352.97</f>
        <v>352.97</v>
      </c>
      <c r="P2" t="s">
        <v>8</v>
      </c>
      <c r="Q2" s="10">
        <f>N2+K2+H2</f>
        <v>441.28000000000003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0.1060749966618291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SUM(C12:C52)</f>
        <v>4160.0755492532944</v>
      </c>
      <c r="D7" s="20">
        <f>(C7*[1]Feuil1!$K$2-C4)/C4</f>
        <v>0.47543157490864729</v>
      </c>
      <c r="E7" s="31">
        <f>C7-C7/(1+D7)</f>
        <v>1340.5103318619904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1253.4766856859696</v>
      </c>
    </row>
    <row r="9" spans="2:20">
      <c r="M9" s="17" t="str">
        <f>IF(C13&gt;C7*[2]Params!F8,B13,"Others")</f>
        <v>BTC</v>
      </c>
      <c r="N9" s="18">
        <f>IF(C13&gt;C7*0.1,C13,C7)</f>
        <v>1218.1841825937131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352.97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278.060416875562</v>
      </c>
    </row>
    <row r="12" spans="2:20">
      <c r="B12" s="7" t="s">
        <v>19</v>
      </c>
      <c r="C12" s="1">
        <f>[2]ETH!J4</f>
        <v>1253.4766856859696</v>
      </c>
      <c r="D12" s="20">
        <f>C12/$C$7</f>
        <v>0.30131103890912758</v>
      </c>
      <c r="M12" s="17" t="str">
        <f>IF(OR(M11="",M11="Others"),"",IF(C16&gt;C7*[2]Params!F8,B16,"Others"))</f>
        <v>Others</v>
      </c>
      <c r="N12" s="21">
        <f>IF(OR(M11="",M11="Others"),"",IF(C16&gt;$C$7*[2]Params!F$8,C16,SUM(C16:C52)))</f>
        <v>1057.3842640980483</v>
      </c>
    </row>
    <row r="13" spans="2:20">
      <c r="B13" s="7" t="s">
        <v>4</v>
      </c>
      <c r="C13" s="1">
        <f>[2]BTC!J4</f>
        <v>1218.1841825937131</v>
      </c>
      <c r="D13" s="20">
        <f t="shared" ref="D13:D52" si="0">C13/$C$7</f>
        <v>0.29282741819733754</v>
      </c>
      <c r="M13" s="17" t="str">
        <f>IF(OR(M12="",M12="Others"),"",IF(C17&gt;C7*[2]Params!F8,B17,"Others"))</f>
        <v/>
      </c>
      <c r="N13" s="18" t="str">
        <f>IF(OR(M12="",M12="Others"),"",IF(C17&gt;$C$7*[2]Params!F$8,C17,SUM(C17:C51)))</f>
        <v/>
      </c>
      <c r="Q13" s="23"/>
    </row>
    <row r="14" spans="2:20">
      <c r="B14" s="7" t="s">
        <v>59</v>
      </c>
      <c r="C14" s="1">
        <f>$N$2</f>
        <v>352.97</v>
      </c>
      <c r="D14" s="20">
        <f t="shared" si="0"/>
        <v>8.4847016795970398E-2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278.060416875562</v>
      </c>
      <c r="D15" s="20">
        <f t="shared" si="0"/>
        <v>6.6840232486997012E-2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172.2072362606726</v>
      </c>
      <c r="D16" s="20">
        <f t="shared" si="0"/>
        <v>4.1395218481448649E-2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22</v>
      </c>
      <c r="C17" s="1">
        <f>-[2]BIGTIME!$C$4</f>
        <v>140</v>
      </c>
      <c r="D17" s="20">
        <f t="shared" si="0"/>
        <v>3.3653234981544759E-2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2.8304774421977826E-2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1.5035784629254463E-2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56.991800240306368</v>
      </c>
      <c r="D20" s="20">
        <f t="shared" si="0"/>
        <v>1.3699703182202067E-2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6</v>
      </c>
      <c r="C21" s="1">
        <f>$K$2</f>
        <v>48.31</v>
      </c>
      <c r="D21" s="20">
        <f t="shared" si="0"/>
        <v>1.1612769871131625E-2</v>
      </c>
      <c r="M21" s="17" t="str">
        <f>IF(OR(M20="",M20="Others"),"",IF(C25&gt;C7*[2]Params!F8,B25,"Others"))</f>
        <v/>
      </c>
      <c r="N21" s="18" t="str">
        <f>IF(OR(M20="",M20="Others"),"",IF(C25&gt;$C$7*[2]Params!F$8,C25,SUM(C25:C59)))</f>
        <v/>
      </c>
    </row>
    <row r="22" spans="2:17">
      <c r="B22" s="22" t="s">
        <v>32</v>
      </c>
      <c r="C22" s="9">
        <f>[2]MATIC!$J$4</f>
        <v>47.535951601569238</v>
      </c>
      <c r="D22" s="20">
        <f t="shared" si="0"/>
        <v>1.1426703923706776E-2</v>
      </c>
      <c r="M22" s="17" t="str">
        <f>IF(OR(M21="",M21="Others"),"",IF(C26&gt;C7*[2]Params!F8,B26,"Others"))</f>
        <v/>
      </c>
      <c r="N22" s="18" t="str">
        <f>IF(OR(M21="",M21="Others"),"",IF(C26&gt;$C$7*[2]Params!F$8,C26,SUM(C26:C60)))</f>
        <v/>
      </c>
    </row>
    <row r="23" spans="2:17">
      <c r="B23" s="22" t="s">
        <v>38</v>
      </c>
      <c r="C23" s="9">
        <f>[2]NEAR!$J$4</f>
        <v>46.171868963596332</v>
      </c>
      <c r="D23" s="20">
        <f t="shared" si="0"/>
        <v>1.1098805398350006E-2</v>
      </c>
      <c r="M23" s="17" t="str">
        <f>IF(OR(M22="",M22="Others"),"",IF(C27&gt;C7*[2]Params!F8,B27,"Others"))</f>
        <v/>
      </c>
      <c r="N23" s="18" t="str">
        <f>IF(OR(M22="",M22="Others"),"",IF(C27&gt;$C$7*[2]Params!F$8,C27,SUM(C27:C51)))</f>
        <v/>
      </c>
    </row>
    <row r="24" spans="2:17">
      <c r="B24" s="22" t="s">
        <v>45</v>
      </c>
      <c r="C24" s="9">
        <f>[2]ADA!$J$4</f>
        <v>42.695406671817807</v>
      </c>
      <c r="D24" s="20">
        <f t="shared" si="0"/>
        <v>1.0263132523994989E-2</v>
      </c>
      <c r="M24" s="17" t="str">
        <f>IF(OR(M23="",M23="Others"),"",IF(C28&gt;C7*[2]Params!F9,B28,"Others"))</f>
        <v/>
      </c>
      <c r="N24" s="18" t="str">
        <f>IF(OR(M23="",M23="Others"),"",IF(C28&gt;$C$7*[2]Params!F$8,C28,SUM(C28:C51)))</f>
        <v/>
      </c>
    </row>
    <row r="25" spans="2:17">
      <c r="B25" s="22" t="s">
        <v>57</v>
      </c>
      <c r="C25" s="9">
        <f>[2]MINA!$J$4</f>
        <v>41.856530434614513</v>
      </c>
      <c r="D25" s="20">
        <f t="shared" si="0"/>
        <v>1.0061483244487586E-2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40.214688920570637</v>
      </c>
      <c r="D26" s="20">
        <f t="shared" si="0"/>
        <v>9.6668169710977733E-3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5</v>
      </c>
      <c r="C27" s="1">
        <f>H$2</f>
        <v>40</v>
      </c>
      <c r="D27" s="20">
        <f t="shared" si="0"/>
        <v>9.6152099947270746E-3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23.208869794466473</v>
      </c>
      <c r="D28" s="20">
        <f t="shared" si="0"/>
        <v>5.5789539203518331E-3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21.061348473290625</v>
      </c>
      <c r="D29" s="20">
        <f t="shared" si="0"/>
        <v>5.0627322085703454E-3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19.165826978508274</v>
      </c>
      <c r="D30" s="20">
        <f t="shared" si="0"/>
        <v>4.6070862780240645E-3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13.884224902685748</v>
      </c>
      <c r="D31" s="20">
        <f t="shared" si="0"/>
        <v>3.3374934513335638E-3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55</v>
      </c>
      <c r="C32" s="9">
        <f>[2]UNI!$J$4</f>
        <v>12.770665135404684</v>
      </c>
      <c r="D32" s="20">
        <f t="shared" si="0"/>
        <v>3.0698156762313925E-3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12.396385869833008</v>
      </c>
      <c r="D33" s="20">
        <f t="shared" si="0"/>
        <v>2.9798463328527952E-3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44</v>
      </c>
      <c r="C34" s="9">
        <f>[2]LTC!$J$4</f>
        <v>11.953583255568166</v>
      </c>
      <c r="D34" s="20">
        <f t="shared" si="0"/>
        <v>2.8734053297935309E-3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11.984995416516123</v>
      </c>
      <c r="D35" s="20">
        <f t="shared" si="0"/>
        <v>2.8809561928910998E-3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7" t="s">
        <v>1</v>
      </c>
      <c r="C36" s="1">
        <f>$T$2</f>
        <v>10.5</v>
      </c>
      <c r="D36" s="20">
        <f t="shared" si="0"/>
        <v>2.5239926236158569E-3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10.471996730682916</v>
      </c>
      <c r="D37" s="20">
        <f t="shared" si="0"/>
        <v>2.5172611907402906E-3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7.8363203498594709</v>
      </c>
      <c r="D38" s="20">
        <f t="shared" si="0"/>
        <v>1.8836966437462987E-3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6.3029218508468716</v>
      </c>
      <c r="D39" s="20">
        <f t="shared" si="0"/>
        <v>1.5150979294061627E-3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5.8456478921787332</v>
      </c>
      <c r="D40" s="20">
        <f t="shared" si="0"/>
        <v>1.4051783009633053E-3</v>
      </c>
      <c r="M40" s="17" t="str">
        <f>IF(OR(M39="",M39="Others"),"",IF(C44&gt;$C$7*[2]Params!F25,B44,"Others"))</f>
        <v/>
      </c>
      <c r="N40" s="18" t="str">
        <f>IF(OR(M39="",M39="Others"),"",IF(C44&gt;$C$7*[2]Params!F$8,C44,SUM(C44:C66)))</f>
        <v/>
      </c>
    </row>
    <row r="41" spans="2:14">
      <c r="B41" s="22" t="s">
        <v>56</v>
      </c>
      <c r="C41" s="9">
        <f>[2]SHIB!$J$4</f>
        <v>4.6328083424455917</v>
      </c>
      <c r="D41" s="20">
        <f t="shared" si="0"/>
        <v>1.1136356269484456E-3</v>
      </c>
      <c r="M41" s="17" t="str">
        <f>IF(OR(M40="",M40="Others"),"",IF(C45&gt;$C$7*[2]Params!F26,B45,"Others"))</f>
        <v/>
      </c>
      <c r="N41" s="18" t="str">
        <f>IF(OR(M40="",M40="Others"),"",IF(C45&gt;$C$7*[2]Params!F$8,C45,SUM(C45:C67)))</f>
        <v/>
      </c>
    </row>
    <row r="42" spans="2:14">
      <c r="B42" s="22" t="s">
        <v>37</v>
      </c>
      <c r="C42" s="9">
        <f>[2]GRT!$J$4</f>
        <v>4.3654798922603568</v>
      </c>
      <c r="D42" s="20">
        <f t="shared" si="0"/>
        <v>1.0493751472960464E-3</v>
      </c>
      <c r="M42" s="17" t="str">
        <f>IF(OR(M41="",M41="Others"),"",IF(C46&gt;$C$7*[2]Params!F27,B46,"Others"))</f>
        <v/>
      </c>
      <c r="N42" s="18" t="str">
        <f>IF(OR(M41="",M41="Others"),"",IF(C46&gt;$C$7*[2]Params!F$8,C46,SUM(C46:C68)))</f>
        <v/>
      </c>
    </row>
    <row r="43" spans="2:14">
      <c r="B43" s="22" t="s">
        <v>23</v>
      </c>
      <c r="C43" s="9">
        <f>[2]LUNA!J4</f>
        <v>4.0331515550327506</v>
      </c>
      <c r="D43" s="20">
        <f t="shared" si="0"/>
        <v>9.6948997855499867E-4</v>
      </c>
    </row>
    <row r="44" spans="2:14">
      <c r="B44" s="22" t="s">
        <v>36</v>
      </c>
      <c r="C44" s="9">
        <f>[2]AMP!$J$4</f>
        <v>3.6853953838034763</v>
      </c>
      <c r="D44" s="20">
        <f t="shared" si="0"/>
        <v>8.8589626322170523E-4</v>
      </c>
    </row>
    <row r="45" spans="2:14">
      <c r="B45" s="7" t="s">
        <v>25</v>
      </c>
      <c r="C45" s="1">
        <f>[2]POLIS!J4</f>
        <v>3.05479334406491</v>
      </c>
      <c r="D45" s="20">
        <f t="shared" si="0"/>
        <v>7.3431198734196662E-4</v>
      </c>
    </row>
    <row r="46" spans="2:14">
      <c r="B46" s="22" t="s">
        <v>40</v>
      </c>
      <c r="C46" s="9">
        <f>[2]SHPING!$J$4</f>
        <v>2.8723170575065264</v>
      </c>
      <c r="D46" s="20">
        <f t="shared" si="0"/>
        <v>6.9044829198404531E-4</v>
      </c>
    </row>
    <row r="47" spans="2:14">
      <c r="B47" s="22" t="s">
        <v>50</v>
      </c>
      <c r="C47" s="9">
        <f>[2]KAVA!$J$4</f>
        <v>2.35424394447986</v>
      </c>
      <c r="D47" s="20">
        <f t="shared" si="0"/>
        <v>5.6591374762471097E-4</v>
      </c>
    </row>
    <row r="48" spans="2:14">
      <c r="B48" s="22" t="s">
        <v>62</v>
      </c>
      <c r="C48" s="10">
        <f>[2]SEI!$J$4</f>
        <v>2.2312138625960003</v>
      </c>
      <c r="D48" s="20">
        <f t="shared" si="0"/>
        <v>5.3633974580016657E-4</v>
      </c>
    </row>
    <row r="49" spans="2:4">
      <c r="B49" s="22" t="s">
        <v>63</v>
      </c>
      <c r="C49" s="10">
        <f>[2]MEME!$J$4</f>
        <v>2.0858802286535933</v>
      </c>
      <c r="D49" s="20">
        <f t="shared" si="0"/>
        <v>5.0140441055884061E-4</v>
      </c>
    </row>
    <row r="50" spans="2:4">
      <c r="B50" s="7" t="s">
        <v>28</v>
      </c>
      <c r="C50" s="1">
        <f>[2]ATLAS!O47</f>
        <v>1.7429232475124721</v>
      </c>
      <c r="D50" s="20">
        <f t="shared" si="0"/>
        <v>4.1896432573810231E-4</v>
      </c>
    </row>
    <row r="51" spans="2:4">
      <c r="B51" s="7" t="s">
        <v>27</v>
      </c>
      <c r="C51" s="1">
        <f>[2]Ayman!$E$9</f>
        <v>1.6967935999999999</v>
      </c>
      <c r="D51" s="20">
        <f t="shared" si="0"/>
        <v>4.0787566954272333E-4</v>
      </c>
    </row>
    <row r="52" spans="2:4">
      <c r="B52" s="22" t="s">
        <v>43</v>
      </c>
      <c r="C52" s="9">
        <f>[2]TRX!$J$4</f>
        <v>0.9629938967044096</v>
      </c>
      <c r="D52" s="20">
        <f t="shared" si="0"/>
        <v>2.3148471351133528E-4</v>
      </c>
    </row>
  </sheetData>
  <autoFilter ref="B11:C11">
    <sortState ref="B12:C52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tabSelected="1"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2023-12-17T16:58:48Z</dcterms:modified>
</cp:coreProperties>
</file>