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16" l="1"/>
  <c r="C13" l="1"/>
  <c r="C12" l="1"/>
  <c r="C52" l="1"/>
  <c r="C36" l="1"/>
  <c r="C43" l="1"/>
  <c r="C28" l="1"/>
  <c r="C25"/>
  <c r="C23" l="1"/>
  <c r="C34" l="1"/>
  <c r="C27" l="1"/>
  <c r="C29" l="1"/>
  <c r="C33" l="1"/>
  <c r="C15" l="1"/>
  <c r="C17" l="1"/>
  <c r="C49" l="1"/>
  <c r="C31" l="1"/>
  <c r="C24" l="1"/>
  <c r="C45" l="1"/>
  <c r="C26"/>
  <c r="C7" l="1"/>
  <c r="D41" l="1"/>
  <c r="D55"/>
  <c r="D7"/>
  <c r="E7" s="1"/>
  <c r="D21"/>
  <c r="D20"/>
  <c r="D49"/>
  <c r="D12"/>
  <c r="D51"/>
  <c r="D50"/>
  <c r="D39"/>
  <c r="D52"/>
  <c r="D31"/>
  <c r="D35"/>
  <c r="N9"/>
  <c r="D32"/>
  <c r="D37"/>
  <c r="M8"/>
  <c r="D46"/>
  <c r="D18"/>
  <c r="D29"/>
  <c r="D27"/>
  <c r="D16"/>
  <c r="D40"/>
  <c r="D24"/>
  <c r="M9"/>
  <c r="N8"/>
  <c r="D47"/>
  <c r="D28"/>
  <c r="D45"/>
  <c r="D44"/>
  <c r="D30"/>
  <c r="D33"/>
  <c r="D48"/>
  <c r="D54"/>
  <c r="D42"/>
  <c r="Q3"/>
  <c r="D38"/>
  <c r="D14"/>
  <c r="D23"/>
  <c r="D13"/>
  <c r="D43"/>
  <c r="D19"/>
  <c r="D22"/>
  <c r="D53"/>
  <c r="D34"/>
  <c r="D17"/>
  <c r="D25"/>
  <c r="D15"/>
  <c r="D36"/>
  <c r="D26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<sst xmlns="http://schemas.openxmlformats.org/spreadsheetml/2006/main" count="107" uniqueCount="67">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</sst>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1256.5814811836183</c:v>
                </c:pt>
                <c:pt idx="1">
                  <c:v>1240.989692972797</c:v>
                </c:pt>
                <c:pt idx="2">
                  <c:v>552.16999999999996</c:v>
                </c:pt>
                <c:pt idx="3">
                  <c:v>260.06389003084053</c:v>
                </c:pt>
                <c:pt idx="4">
                  <c:v>225.17916641497246</c:v>
                </c:pt>
                <c:pt idx="5">
                  <c:v>800.98004608096221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1256.5814811836183</v>
          </cell>
        </row>
      </sheetData>
      <sheetData sheetId="1">
        <row r="4">
          <cell r="J4">
            <v>1240.989692972797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2.5168242426107454</v>
          </cell>
        </row>
      </sheetData>
      <sheetData sheetId="4">
        <row r="47">
          <cell r="M47">
            <v>111.75</v>
          </cell>
          <cell r="O47">
            <v>2.0809560690120783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2.6612220704778453</v>
          </cell>
        </row>
      </sheetData>
      <sheetData sheetId="8">
        <row r="4">
          <cell r="J4">
            <v>40.865928713827415</v>
          </cell>
        </row>
      </sheetData>
      <sheetData sheetId="9">
        <row r="4">
          <cell r="J4">
            <v>10.330104745911351</v>
          </cell>
        </row>
      </sheetData>
      <sheetData sheetId="10">
        <row r="4">
          <cell r="J4">
            <v>21.605534281305275</v>
          </cell>
        </row>
      </sheetData>
      <sheetData sheetId="11">
        <row r="4">
          <cell r="J4">
            <v>12.404272557679214</v>
          </cell>
        </row>
      </sheetData>
      <sheetData sheetId="12">
        <row r="4">
          <cell r="J4">
            <v>51.248344835624565</v>
          </cell>
        </row>
      </sheetData>
      <sheetData sheetId="13">
        <row r="4">
          <cell r="J4">
            <v>3.2473950143611168</v>
          </cell>
        </row>
      </sheetData>
      <sheetData sheetId="14">
        <row r="4">
          <cell r="J4">
            <v>225.17916641497246</v>
          </cell>
        </row>
      </sheetData>
      <sheetData sheetId="15">
        <row r="4">
          <cell r="J4">
            <v>5.0885549613545553</v>
          </cell>
        </row>
      </sheetData>
      <sheetData sheetId="16">
        <row r="4">
          <cell r="J4">
            <v>46.423006363944978</v>
          </cell>
        </row>
      </sheetData>
      <sheetData sheetId="17">
        <row r="4">
          <cell r="J4">
            <v>4.4342693706811973</v>
          </cell>
        </row>
      </sheetData>
      <sheetData sheetId="18">
        <row r="4">
          <cell r="J4">
            <v>5.0602772289763118</v>
          </cell>
        </row>
      </sheetData>
      <sheetData sheetId="19">
        <row r="4">
          <cell r="J4">
            <v>13.617734219149471</v>
          </cell>
        </row>
      </sheetData>
      <sheetData sheetId="20">
        <row r="4">
          <cell r="J4">
            <v>2.435956709770783</v>
          </cell>
        </row>
      </sheetData>
      <sheetData sheetId="21">
        <row r="4">
          <cell r="J4">
            <v>14.781620623610621</v>
          </cell>
        </row>
      </sheetData>
      <sheetData sheetId="22">
        <row r="4">
          <cell r="J4">
            <v>8.2033341165269</v>
          </cell>
        </row>
      </sheetData>
      <sheetData sheetId="23">
        <row r="4">
          <cell r="J4">
            <v>10.643028329732783</v>
          </cell>
        </row>
      </sheetData>
      <sheetData sheetId="24">
        <row r="4">
          <cell r="J4">
            <v>5.2586327174543275</v>
          </cell>
        </row>
      </sheetData>
      <sheetData sheetId="25">
        <row r="4">
          <cell r="J4">
            <v>15.187789966720851</v>
          </cell>
        </row>
      </sheetData>
      <sheetData sheetId="26">
        <row r="4">
          <cell r="J4">
            <v>50.552032750851787</v>
          </cell>
        </row>
      </sheetData>
      <sheetData sheetId="27">
        <row r="4">
          <cell r="J4">
            <v>1.534970029753647</v>
          </cell>
        </row>
      </sheetData>
      <sheetData sheetId="28">
        <row r="4">
          <cell r="J4">
            <v>30.194303314220281</v>
          </cell>
        </row>
      </sheetData>
      <sheetData sheetId="29">
        <row r="4">
          <cell r="J4">
            <v>35.208379367216921</v>
          </cell>
        </row>
      </sheetData>
      <sheetData sheetId="30">
        <row r="4">
          <cell r="J4">
            <v>2.927588491574987</v>
          </cell>
        </row>
      </sheetData>
      <sheetData sheetId="31">
        <row r="4">
          <cell r="J4">
            <v>4.1466532202276722</v>
          </cell>
        </row>
      </sheetData>
      <sheetData sheetId="32">
        <row r="4">
          <cell r="J4">
            <v>2.7609309806417706</v>
          </cell>
        </row>
      </sheetData>
      <sheetData sheetId="33">
        <row r="4">
          <cell r="J4">
            <v>260.06389003084053</v>
          </cell>
        </row>
      </sheetData>
      <sheetData sheetId="34">
        <row r="4">
          <cell r="J4">
            <v>0.97912688925228164</v>
          </cell>
        </row>
      </sheetData>
      <sheetData sheetId="35">
        <row r="4">
          <cell r="J4">
            <v>11.609783176812062</v>
          </cell>
        </row>
      </sheetData>
      <sheetData sheetId="36">
        <row r="4">
          <cell r="J4">
            <v>17.567244566097937</v>
          </cell>
        </row>
      </sheetData>
      <sheetData sheetId="37">
        <row r="4">
          <cell r="J4">
            <v>16.956887211198037</v>
          </cell>
        </row>
      </sheetData>
      <sheetData sheetId="38">
        <row r="4">
          <cell r="J4">
            <v>14.870565344382427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552.17</f>
        <v>552.16999999999996</v>
      </c>
      <c r="P2" t="s">
        <v>8</v>
      </c>
      <c r="Q2" s="10">
        <f>N2+K2+H2</f>
        <v>609.25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0.14051084398371649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4335.9642766831912</v>
      </c>
      <c r="D7" s="20">
        <f>(C7*[1]Feuil1!$K$2-C4)/C4</f>
        <v>0.5210977223522375</v>
      </c>
      <c r="E7" s="31">
        <f>C7-C7/(1+D7)</f>
        <v>1485.4148261337409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1256.5814811836183</v>
      </c>
    </row>
    <row r="9" spans="2:20">
      <c r="M9" s="17" t="str">
        <f>IF(C13&gt;C7*Params!F8,B13,"Others")</f>
        <v>BTC</v>
      </c>
      <c r="N9" s="18">
        <f>IF(C13&gt;C7*0.1,C13,C7)</f>
        <v>1240.989692972797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552.16999999999996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260.06389003084053</v>
      </c>
    </row>
    <row r="12" spans="2:20">
      <c r="B12" s="7" t="s">
        <v>19</v>
      </c>
      <c r="C12" s="1">
        <f>[2]ETH!J4</f>
        <v>1256.5814811836183</v>
      </c>
      <c r="D12" s="20">
        <f>C12/$C$7</f>
        <v>0.28980438975037959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225.17916641497246</v>
      </c>
    </row>
    <row r="13" spans="2:20">
      <c r="B13" s="7" t="s">
        <v>4</v>
      </c>
      <c r="C13" s="1">
        <f>[2]BTC!J4</f>
        <v>1240.989692972797</v>
      </c>
      <c r="D13" s="20">
        <f t="shared" ref="D13:D55" si="0">C13/$C$7</f>
        <v>0.28620846800935723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800.98004608096221</v>
      </c>
      <c r="Q13" s="23"/>
    </row>
    <row r="14" spans="2:20">
      <c r="B14" s="7" t="s">
        <v>59</v>
      </c>
      <c r="C14" s="1">
        <f>$N$2</f>
        <v>552.16999999999996</v>
      </c>
      <c r="D14" s="20">
        <f t="shared" si="0"/>
        <v>0.12734652888385511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260.06389003084053</v>
      </c>
      <c r="D15" s="20">
        <f t="shared" si="0"/>
        <v>5.9978328564500347E-2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225.17916641497246</v>
      </c>
      <c r="D16" s="20">
        <f t="shared" si="0"/>
        <v>5.1932892442375915E-2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2.577281381235998E-2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2.0756628573712736E-2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1.442585685873035E-2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50.552032750851787</v>
      </c>
      <c r="D20" s="20">
        <f t="shared" si="0"/>
        <v>1.1658775193951025E-2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51.248344835624565</v>
      </c>
      <c r="D21" s="20">
        <f t="shared" si="0"/>
        <v>1.1819365097451203E-2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1.1692900763191509E-2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40.865928713827415</v>
      </c>
      <c r="D23" s="20">
        <f t="shared" si="0"/>
        <v>9.4248767070304208E-3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30.194303314220281</v>
      </c>
      <c r="D24" s="20">
        <f t="shared" si="0"/>
        <v>6.9636882103921542E-3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35.208379367216921</v>
      </c>
      <c r="D25" s="20">
        <f t="shared" si="0"/>
        <v>8.1200805911965847E-3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46.423006363944978</v>
      </c>
      <c r="D26" s="20">
        <f t="shared" si="0"/>
        <v>1.0706501115238983E-2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21.605534281305275</v>
      </c>
      <c r="D27" s="20">
        <f t="shared" si="0"/>
        <v>4.9828672245963461E-3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17.567244566097937</v>
      </c>
      <c r="D28" s="20">
        <f t="shared" si="0"/>
        <v>4.0515196724674246E-3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15.187789966720851</v>
      </c>
      <c r="D29" s="20">
        <f t="shared" si="0"/>
        <v>3.502747946608729E-3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1.4714143366698583E-3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13.617734219149471</v>
      </c>
      <c r="D31" s="20">
        <f t="shared" si="0"/>
        <v>3.1406472355824844E-3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12.404272557679214</v>
      </c>
      <c r="D32" s="20">
        <f t="shared" si="0"/>
        <v>2.8607875356316125E-3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14.781620623610621</v>
      </c>
      <c r="D33" s="20">
        <f t="shared" si="0"/>
        <v>3.40907343335353E-3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11.609783176812062</v>
      </c>
      <c r="D34" s="20">
        <f t="shared" si="0"/>
        <v>2.6775550802491852E-3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10.643028329732783</v>
      </c>
      <c r="D35" s="20">
        <f t="shared" si="0"/>
        <v>2.4545931771085068E-3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10.330104745911351</v>
      </c>
      <c r="D36" s="20">
        <f t="shared" si="0"/>
        <v>2.3824238593158787E-3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16.956887211198037</v>
      </c>
      <c r="D37" s="20">
        <f t="shared" si="0"/>
        <v>3.9107534401019691E-3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14.870565344382427</v>
      </c>
      <c r="D38" s="20">
        <f t="shared" si="0"/>
        <v>3.4295866837163406E-3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2.4216066669331526E-3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8.2033341165269</v>
      </c>
      <c r="D40" s="20">
        <f t="shared" si="0"/>
        <v>1.8919284369201641E-3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5.0885549613545553</v>
      </c>
      <c r="D41" s="20">
        <f t="shared" si="0"/>
        <v>1.1735693923306629E-3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5.0602772289763118</v>
      </c>
      <c r="D42" s="20">
        <f t="shared" si="0"/>
        <v>1.1670477213541958E-3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4.4342693706811973</v>
      </c>
      <c r="D43" s="20">
        <f t="shared" si="0"/>
        <v>1.0226720258113393E-3</v>
      </c>
    </row>
    <row r="44" spans="2:14">
      <c r="B44" s="22" t="s">
        <v>56</v>
      </c>
      <c r="C44" s="9">
        <f>[2]SHIB!$J$4</f>
        <v>4.1466532202276722</v>
      </c>
      <c r="D44" s="20">
        <f t="shared" si="0"/>
        <v>9.563393412917292E-4</v>
      </c>
    </row>
    <row r="45" spans="2:14">
      <c r="B45" s="22" t="s">
        <v>23</v>
      </c>
      <c r="C45" s="9">
        <f>[2]LUNA!J4</f>
        <v>5.2586327174543275</v>
      </c>
      <c r="D45" s="20">
        <f t="shared" si="0"/>
        <v>1.2127942902419239E-3</v>
      </c>
    </row>
    <row r="46" spans="2:14">
      <c r="B46" s="22" t="s">
        <v>36</v>
      </c>
      <c r="C46" s="9">
        <f>[2]AMP!$J$4</f>
        <v>3.2473950143611168</v>
      </c>
      <c r="D46" s="20">
        <f t="shared" si="0"/>
        <v>7.4894413494689153E-4</v>
      </c>
    </row>
    <row r="47" spans="2:14">
      <c r="B47" s="22" t="s">
        <v>64</v>
      </c>
      <c r="C47" s="10">
        <f>[2]ACE!$J$4</f>
        <v>2.6612220704778453</v>
      </c>
      <c r="D47" s="20">
        <f t="shared" si="0"/>
        <v>6.1375553410083789E-4</v>
      </c>
    </row>
    <row r="48" spans="2:14">
      <c r="B48" s="22" t="s">
        <v>40</v>
      </c>
      <c r="C48" s="9">
        <f>[2]SHPING!$J$4</f>
        <v>2.7609309806417706</v>
      </c>
      <c r="D48" s="20">
        <f t="shared" si="0"/>
        <v>6.3675132092041889E-4</v>
      </c>
    </row>
    <row r="49" spans="2:4">
      <c r="B49" s="22" t="s">
        <v>62</v>
      </c>
      <c r="C49" s="10">
        <f>[2]SEI!$J$4</f>
        <v>2.927588491574987</v>
      </c>
      <c r="D49" s="20">
        <f t="shared" si="0"/>
        <v>6.7518741040331046E-4</v>
      </c>
    </row>
    <row r="50" spans="2:4">
      <c r="B50" s="22" t="s">
        <v>50</v>
      </c>
      <c r="C50" s="9">
        <f>[2]KAVA!$J$4</f>
        <v>2.435956709770783</v>
      </c>
      <c r="D50" s="20">
        <f t="shared" si="0"/>
        <v>5.618027627372833E-4</v>
      </c>
    </row>
    <row r="51" spans="2:4">
      <c r="B51" s="7" t="s">
        <v>25</v>
      </c>
      <c r="C51" s="1">
        <f>[2]POLIS!J4</f>
        <v>2.5168242426107454</v>
      </c>
      <c r="D51" s="20">
        <f t="shared" si="0"/>
        <v>5.8045317765763457E-4</v>
      </c>
    </row>
    <row r="52" spans="2:4">
      <c r="B52" s="7" t="s">
        <v>28</v>
      </c>
      <c r="C52" s="1">
        <f>[2]ATLAS!O47</f>
        <v>2.0809560690120783</v>
      </c>
      <c r="D52" s="20">
        <f t="shared" si="0"/>
        <v>4.7992924669663375E-4</v>
      </c>
    </row>
    <row r="53" spans="2:4">
      <c r="B53" s="22" t="s">
        <v>63</v>
      </c>
      <c r="C53" s="10">
        <f>[2]MEME!$J$4</f>
        <v>1.534970029753647</v>
      </c>
      <c r="D53" s="20">
        <f t="shared" si="0"/>
        <v>3.5400891977085822E-4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3.9133016134947659E-4</v>
      </c>
    </row>
    <row r="55" spans="2:4">
      <c r="B55" s="22" t="s">
        <v>43</v>
      </c>
      <c r="C55" s="9">
        <f>[2]TRX!$J$4</f>
        <v>0.97912688925228164</v>
      </c>
      <c r="D55" s="20">
        <f t="shared" si="0"/>
        <v>2.2581525740827084E-4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B25" sqref="B2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2024-01-03T13:54:30Z</dcterms:modified>
</cp:coreProperties>
</file>