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K4"/>
  <c r="J4"/>
  <c r="B13" i="31"/>
  <c r="C10"/>
  <c r="N9"/>
  <c r="C9"/>
  <c r="N8"/>
  <c r="C8"/>
  <c r="T7"/>
  <c r="S7" s="1"/>
  <c r="R7"/>
  <c r="C7"/>
  <c r="T6"/>
  <c r="S6"/>
  <c r="R6"/>
  <c r="P6"/>
  <c r="N6"/>
  <c r="O6" s="1"/>
  <c r="E6"/>
  <c r="D6"/>
  <c r="D13" s="1"/>
  <c r="T5"/>
  <c r="T17" s="1"/>
  <c r="R5"/>
  <c r="R17" s="1"/>
  <c r="C5"/>
  <c r="O9" s="1"/>
  <c r="P9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G12" s="1"/>
  <c r="C5"/>
  <c r="O9" s="1"/>
  <c r="P9" s="1"/>
  <c r="J4"/>
  <c r="K4" s="1"/>
  <c r="B34" i="28"/>
  <c r="C34" s="1"/>
  <c r="D33"/>
  <c r="C33" s="1"/>
  <c r="C32"/>
  <c r="C31"/>
  <c r="C30"/>
  <c r="D29"/>
  <c r="C29"/>
  <c r="B28"/>
  <c r="C28" s="1"/>
  <c r="C27"/>
  <c r="B26"/>
  <c r="C26" s="1"/>
  <c r="C25"/>
  <c r="C24"/>
  <c r="N23"/>
  <c r="C23"/>
  <c r="T22"/>
  <c r="S22"/>
  <c r="R22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S16" s="1"/>
  <c r="R16"/>
  <c r="C16"/>
  <c r="T15"/>
  <c r="S15"/>
  <c r="O25" s="1"/>
  <c r="R15"/>
  <c r="N26" s="1"/>
  <c r="B15"/>
  <c r="E15" s="1"/>
  <c r="T14"/>
  <c r="S14"/>
  <c r="R14"/>
  <c r="O14"/>
  <c r="N14"/>
  <c r="P14" s="1"/>
  <c r="B14"/>
  <c r="E14" s="1"/>
  <c r="T13"/>
  <c r="S13"/>
  <c r="O16" s="1"/>
  <c r="R13"/>
  <c r="N17" s="1"/>
  <c r="D13"/>
  <c r="B13"/>
  <c r="T12"/>
  <c r="S12" s="1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P6" s="1"/>
  <c r="N6"/>
  <c r="C6"/>
  <c r="B6"/>
  <c r="S5"/>
  <c r="B5"/>
  <c r="B36" s="1"/>
  <c r="J4" s="1"/>
  <c r="B13" i="27"/>
  <c r="N9"/>
  <c r="N8"/>
  <c r="N7"/>
  <c r="N6"/>
  <c r="E6"/>
  <c r="D6"/>
  <c r="D13" s="1"/>
  <c r="G12" s="1"/>
  <c r="C5"/>
  <c r="O9" s="1"/>
  <c r="P9" s="1"/>
  <c r="J4"/>
  <c r="K4" s="1"/>
  <c r="B19" i="26"/>
  <c r="C17"/>
  <c r="C16"/>
  <c r="C15"/>
  <c r="C14"/>
  <c r="C13"/>
  <c r="C12"/>
  <c r="C11"/>
  <c r="C10"/>
  <c r="R9"/>
  <c r="N9" s="1"/>
  <c r="D9"/>
  <c r="T9" s="1"/>
  <c r="V9" s="1"/>
  <c r="T8"/>
  <c r="R8"/>
  <c r="N17" s="1"/>
  <c r="C8"/>
  <c r="T7"/>
  <c r="R7"/>
  <c r="E7"/>
  <c r="U6"/>
  <c r="T6"/>
  <c r="S6" s="1"/>
  <c r="R6"/>
  <c r="N6"/>
  <c r="C6"/>
  <c r="O17" s="1"/>
  <c r="T5"/>
  <c r="T22" s="1"/>
  <c r="S5"/>
  <c r="R5"/>
  <c r="R22" s="1"/>
  <c r="C5"/>
  <c r="O9" s="1"/>
  <c r="P9" s="1"/>
  <c r="J4"/>
  <c r="B10" i="25"/>
  <c r="N9"/>
  <c r="N8"/>
  <c r="O7"/>
  <c r="P7" s="1"/>
  <c r="N7"/>
  <c r="E7"/>
  <c r="D7"/>
  <c r="N6"/>
  <c r="E6"/>
  <c r="D6"/>
  <c r="D10" s="1"/>
  <c r="C5"/>
  <c r="O9" s="1"/>
  <c r="P9" s="1"/>
  <c r="J4"/>
  <c r="B15" i="24"/>
  <c r="B16" s="1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R5"/>
  <c r="R37" s="1"/>
  <c r="D5"/>
  <c r="D37" s="1"/>
  <c r="G37" s="1"/>
  <c r="D15" i="22"/>
  <c r="D14"/>
  <c r="D13"/>
  <c r="D12"/>
  <c r="D11"/>
  <c r="D10"/>
  <c r="D9"/>
  <c r="D8"/>
  <c r="C7"/>
  <c r="B7"/>
  <c r="B17" s="1"/>
  <c r="J4" s="1"/>
  <c r="E6"/>
  <c r="D6"/>
  <c r="D5"/>
  <c r="D17" s="1"/>
  <c r="D14" i="21"/>
  <c r="B14"/>
  <c r="G13"/>
  <c r="C12"/>
  <c r="C11"/>
  <c r="C10"/>
  <c r="T9"/>
  <c r="S9"/>
  <c r="R9"/>
  <c r="C9"/>
  <c r="T8"/>
  <c r="R8"/>
  <c r="U8" s="1"/>
  <c r="O8"/>
  <c r="C8"/>
  <c r="T7"/>
  <c r="S7"/>
  <c r="R7"/>
  <c r="C7"/>
  <c r="O9" s="1"/>
  <c r="T6"/>
  <c r="S6" s="1"/>
  <c r="R6"/>
  <c r="P6"/>
  <c r="O6"/>
  <c r="O3" s="1"/>
  <c r="P3" s="1"/>
  <c r="N6"/>
  <c r="E6"/>
  <c r="D6"/>
  <c r="T5"/>
  <c r="S5" s="1"/>
  <c r="R5"/>
  <c r="R20" s="1"/>
  <c r="C5"/>
  <c r="K4"/>
  <c r="J4"/>
  <c r="N3"/>
  <c r="B10" i="20"/>
  <c r="N9"/>
  <c r="N8"/>
  <c r="O7"/>
  <c r="P7" s="1"/>
  <c r="N7"/>
  <c r="N6"/>
  <c r="E6"/>
  <c r="D6"/>
  <c r="D10" s="1"/>
  <c r="C5"/>
  <c r="O9" s="1"/>
  <c r="P9" s="1"/>
  <c r="J4"/>
  <c r="B10" i="19"/>
  <c r="N7"/>
  <c r="E6"/>
  <c r="D6"/>
  <c r="D10" s="1"/>
  <c r="G9" s="1"/>
  <c r="C5"/>
  <c r="O7" s="1"/>
  <c r="P7" s="1"/>
  <c r="J4"/>
  <c r="K4" s="1"/>
  <c r="D10" i="18"/>
  <c r="G9" s="1"/>
  <c r="B10"/>
  <c r="N9"/>
  <c r="N8"/>
  <c r="O7"/>
  <c r="P7" s="1"/>
  <c r="N7"/>
  <c r="N6"/>
  <c r="E6"/>
  <c r="D6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N6"/>
  <c r="E6"/>
  <c r="D6"/>
  <c r="K4"/>
  <c r="J4"/>
  <c r="C10" i="16"/>
  <c r="O9"/>
  <c r="D9"/>
  <c r="B9"/>
  <c r="R8"/>
  <c r="O8"/>
  <c r="D8"/>
  <c r="C8" s="1"/>
  <c r="B8"/>
  <c r="B14" s="1"/>
  <c r="T7"/>
  <c r="S7"/>
  <c r="R7"/>
  <c r="N7"/>
  <c r="C7"/>
  <c r="T6"/>
  <c r="S6" s="1"/>
  <c r="O7" s="1"/>
  <c r="P7" s="1"/>
  <c r="R6"/>
  <c r="O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O16"/>
  <c r="N15"/>
  <c r="C15"/>
  <c r="D14"/>
  <c r="C14"/>
  <c r="C13"/>
  <c r="C12"/>
  <c r="S9" s="1"/>
  <c r="C11"/>
  <c r="T10"/>
  <c r="R10"/>
  <c r="E10"/>
  <c r="T9"/>
  <c r="R9"/>
  <c r="D9"/>
  <c r="G17" s="1"/>
  <c r="S8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D5"/>
  <c r="D17" s="1"/>
  <c r="K4" s="1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S8" s="1"/>
  <c r="R8"/>
  <c r="O8"/>
  <c r="C8"/>
  <c r="T7"/>
  <c r="V7" s="1"/>
  <c r="R7"/>
  <c r="N9" s="1"/>
  <c r="N7"/>
  <c r="C7"/>
  <c r="T6"/>
  <c r="R6"/>
  <c r="O6"/>
  <c r="P6" s="1"/>
  <c r="N6"/>
  <c r="E6"/>
  <c r="D6"/>
  <c r="D13" s="1"/>
  <c r="G12" s="1"/>
  <c r="T5"/>
  <c r="T13" s="1"/>
  <c r="R5"/>
  <c r="R13" s="1"/>
  <c r="C5"/>
  <c r="O7" s="1"/>
  <c r="P7" s="1"/>
  <c r="K4"/>
  <c r="B14" i="11"/>
  <c r="N9"/>
  <c r="N8"/>
  <c r="N7"/>
  <c r="D7"/>
  <c r="D14" s="1"/>
  <c r="G13" s="1"/>
  <c r="N6"/>
  <c r="E6"/>
  <c r="D6"/>
  <c r="C5"/>
  <c r="O8" s="1"/>
  <c r="P8" s="1"/>
  <c r="J4"/>
  <c r="B14" i="10"/>
  <c r="D12"/>
  <c r="C12"/>
  <c r="C11"/>
  <c r="C10"/>
  <c r="C9"/>
  <c r="C8"/>
  <c r="T7"/>
  <c r="U7" s="1"/>
  <c r="R7"/>
  <c r="C7"/>
  <c r="T6"/>
  <c r="S6" s="1"/>
  <c r="R6"/>
  <c r="E6"/>
  <c r="D6"/>
  <c r="D14" s="1"/>
  <c r="G13" s="1"/>
  <c r="T5"/>
  <c r="T14" s="1"/>
  <c r="R5"/>
  <c r="R14" s="1"/>
  <c r="C5"/>
  <c r="O7" s="1"/>
  <c r="J4"/>
  <c r="K4" s="1"/>
  <c r="B14" i="9"/>
  <c r="C10"/>
  <c r="N9"/>
  <c r="C9"/>
  <c r="N8"/>
  <c r="C8"/>
  <c r="T7"/>
  <c r="R7"/>
  <c r="N7"/>
  <c r="C7"/>
  <c r="R6"/>
  <c r="N6"/>
  <c r="E6"/>
  <c r="U6" s="1"/>
  <c r="D6"/>
  <c r="D14" s="1"/>
  <c r="T5"/>
  <c r="R5"/>
  <c r="R17" s="1"/>
  <c r="C5"/>
  <c r="O6" s="1"/>
  <c r="P6" s="1"/>
  <c r="J4"/>
  <c r="B13" i="8"/>
  <c r="N9"/>
  <c r="C9"/>
  <c r="T8"/>
  <c r="R8"/>
  <c r="N8"/>
  <c r="C8"/>
  <c r="T7"/>
  <c r="R7"/>
  <c r="S7" s="1"/>
  <c r="N7"/>
  <c r="C7"/>
  <c r="O9" s="1"/>
  <c r="P9" s="1"/>
  <c r="R6"/>
  <c r="U6" s="1"/>
  <c r="N6"/>
  <c r="E6"/>
  <c r="D6"/>
  <c r="D13" s="1"/>
  <c r="G12" s="1"/>
  <c r="T5"/>
  <c r="R5"/>
  <c r="R13" s="1"/>
  <c r="C5"/>
  <c r="J4"/>
  <c r="K4" s="1"/>
  <c r="C6" i="7"/>
  <c r="E6" s="1"/>
  <c r="C5"/>
  <c r="E5" s="1"/>
  <c r="E9" s="1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J14" s="1"/>
  <c r="E8"/>
  <c r="E7"/>
  <c r="E6"/>
  <c r="E5"/>
  <c r="J12" s="1"/>
  <c r="O32" i="4"/>
  <c r="P32" s="1"/>
  <c r="N32"/>
  <c r="O31"/>
  <c r="P31" s="1"/>
  <c r="N31"/>
  <c r="O30"/>
  <c r="P30" s="1"/>
  <c r="N30"/>
  <c r="O29"/>
  <c r="N29"/>
  <c r="P29" s="1"/>
  <c r="P35" s="1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N13"/>
  <c r="P13" s="1"/>
  <c r="O12"/>
  <c r="P12" s="1"/>
  <c r="N12"/>
  <c r="O11"/>
  <c r="N11"/>
  <c r="P11" s="1"/>
  <c r="P17" s="1"/>
  <c r="B9"/>
  <c r="D7"/>
  <c r="O6"/>
  <c r="N6"/>
  <c r="P6" s="1"/>
  <c r="D6"/>
  <c r="D5"/>
  <c r="D9" s="1"/>
  <c r="K4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N68" i="2"/>
  <c r="O68" s="1"/>
  <c r="M68"/>
  <c r="M67"/>
  <c r="N66"/>
  <c r="O66" s="1"/>
  <c r="M66"/>
  <c r="N65"/>
  <c r="M65"/>
  <c r="B30" s="1"/>
  <c r="M60"/>
  <c r="M59"/>
  <c r="N57"/>
  <c r="M52"/>
  <c r="M51"/>
  <c r="M49"/>
  <c r="M44"/>
  <c r="M43"/>
  <c r="M42"/>
  <c r="N41"/>
  <c r="O41" s="1"/>
  <c r="M41"/>
  <c r="N36"/>
  <c r="O36" s="1"/>
  <c r="M36"/>
  <c r="N35"/>
  <c r="O35" s="1"/>
  <c r="M35"/>
  <c r="C35"/>
  <c r="B35"/>
  <c r="M34"/>
  <c r="C34"/>
  <c r="N33"/>
  <c r="M33"/>
  <c r="O33" s="1"/>
  <c r="D33"/>
  <c r="C33"/>
  <c r="B33"/>
  <c r="C32"/>
  <c r="N49" s="1"/>
  <c r="O49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C22"/>
  <c r="N44" s="1"/>
  <c r="O44" s="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O22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T21" s="1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2" s="1"/>
  <c r="D22"/>
  <c r="R21"/>
  <c r="N21"/>
  <c r="D21"/>
  <c r="T20"/>
  <c r="S20"/>
  <c r="O29" s="1"/>
  <c r="P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N51" i="2" l="1"/>
  <c r="O51" s="1"/>
  <c r="N52"/>
  <c r="O52" s="1"/>
  <c r="N50"/>
  <c r="O50" s="1"/>
  <c r="N76"/>
  <c r="N74"/>
  <c r="N75"/>
  <c r="O75" s="1"/>
  <c r="N73"/>
  <c r="O9"/>
  <c r="O14" s="1"/>
  <c r="N4"/>
  <c r="R21"/>
  <c r="B37"/>
  <c r="B31"/>
  <c r="D30"/>
  <c r="T21" s="1"/>
  <c r="S21" s="1"/>
  <c r="O20" i="1"/>
  <c r="P20" s="1"/>
  <c r="O21"/>
  <c r="P21" s="1"/>
  <c r="O19"/>
  <c r="P19" s="1"/>
  <c r="J12"/>
  <c r="J13" s="1"/>
  <c r="J4"/>
  <c r="R22"/>
  <c r="R18"/>
  <c r="D39"/>
  <c r="D42" s="1"/>
  <c r="T18"/>
  <c r="S18" s="1"/>
  <c r="N10"/>
  <c r="P10" s="1"/>
  <c r="R32"/>
  <c r="P23"/>
  <c r="O54" i="2"/>
  <c r="O38"/>
  <c r="O7" i="8"/>
  <c r="P7" s="1"/>
  <c r="O6"/>
  <c r="P6" s="1"/>
  <c r="P6" i="1"/>
  <c r="O26"/>
  <c r="O27"/>
  <c r="O28"/>
  <c r="N26" i="2"/>
  <c r="O26" s="1"/>
  <c r="O30" s="1"/>
  <c r="N27"/>
  <c r="O27" s="1"/>
  <c r="N43"/>
  <c r="O43" s="1"/>
  <c r="O65"/>
  <c r="O70" s="1"/>
  <c r="M74"/>
  <c r="M76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H37" i="5"/>
  <c r="H36"/>
  <c r="K4" i="9"/>
  <c r="G13"/>
  <c r="G9" i="20"/>
  <c r="K4"/>
  <c r="N3" i="1"/>
  <c r="P3" s="1"/>
  <c r="N26"/>
  <c r="N27"/>
  <c r="N28"/>
  <c r="O34"/>
  <c r="P34" s="1"/>
  <c r="O35"/>
  <c r="P35" s="1"/>
  <c r="O36"/>
  <c r="P36" s="1"/>
  <c r="N42" i="2"/>
  <c r="O42" s="1"/>
  <c r="O46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I36" i="5"/>
  <c r="K36" s="1"/>
  <c r="I37"/>
  <c r="K37" s="1"/>
  <c r="I40"/>
  <c r="K40" s="1"/>
  <c r="E7" i="11"/>
  <c r="K4"/>
  <c r="N24" i="14"/>
  <c r="N22"/>
  <c r="N17"/>
  <c r="N16"/>
  <c r="O15"/>
  <c r="P15" s="1"/>
  <c r="O14"/>
  <c r="O9" i="15"/>
  <c r="P9" s="1"/>
  <c r="O7"/>
  <c r="P7" s="1"/>
  <c r="N9" i="16"/>
  <c r="N8"/>
  <c r="N6"/>
  <c r="J4"/>
  <c r="N9" i="19"/>
  <c r="N8"/>
  <c r="N6"/>
  <c r="G9" i="25"/>
  <c r="K4"/>
  <c r="P23" i="28"/>
  <c r="O3"/>
  <c r="G12" i="31"/>
  <c r="K4"/>
  <c r="P6" i="32"/>
  <c r="L38" i="5"/>
  <c r="E62"/>
  <c r="O8" i="8"/>
  <c r="P8" s="1"/>
  <c r="S5" i="9"/>
  <c r="T6"/>
  <c r="T17" s="1"/>
  <c r="O7"/>
  <c r="P7" s="1"/>
  <c r="P12" s="1"/>
  <c r="O8"/>
  <c r="P8" s="1"/>
  <c r="O9"/>
  <c r="P9" s="1"/>
  <c r="U5" i="10"/>
  <c r="O6"/>
  <c r="N7"/>
  <c r="P7" s="1"/>
  <c r="O8"/>
  <c r="O9"/>
  <c r="U5" i="12"/>
  <c r="S6"/>
  <c r="P9"/>
  <c r="N14" i="14"/>
  <c r="O17"/>
  <c r="P17" s="1"/>
  <c r="N25"/>
  <c r="R37"/>
  <c r="O6" i="15"/>
  <c r="P6" s="1"/>
  <c r="P11" s="1"/>
  <c r="O8"/>
  <c r="P8" s="1"/>
  <c r="R13" i="16"/>
  <c r="U5"/>
  <c r="P8"/>
  <c r="T8"/>
  <c r="S8" s="1"/>
  <c r="T13"/>
  <c r="K4" i="18"/>
  <c r="O6" i="19"/>
  <c r="P6" s="1"/>
  <c r="O9" i="11"/>
  <c r="P9" s="1"/>
  <c r="O7"/>
  <c r="P7" s="1"/>
  <c r="O16" i="12"/>
  <c r="P16" s="1"/>
  <c r="O14"/>
  <c r="P14" s="1"/>
  <c r="S5" i="14"/>
  <c r="O8"/>
  <c r="P8" s="1"/>
  <c r="O6"/>
  <c r="P6" s="1"/>
  <c r="R9" i="24"/>
  <c r="D16"/>
  <c r="T9" s="1"/>
  <c r="G8" i="4"/>
  <c r="S5" i="8"/>
  <c r="T6"/>
  <c r="T13" s="1"/>
  <c r="N6" i="10"/>
  <c r="N8"/>
  <c r="N9"/>
  <c r="O6" i="11"/>
  <c r="P6" s="1"/>
  <c r="P12" s="1"/>
  <c r="O15" i="12"/>
  <c r="P15" s="1"/>
  <c r="O17"/>
  <c r="P17" s="1"/>
  <c r="T15" i="13"/>
  <c r="O9" i="14"/>
  <c r="P9" s="1"/>
  <c r="P16"/>
  <c r="N23"/>
  <c r="P6" i="16"/>
  <c r="P12" s="1"/>
  <c r="P9"/>
  <c r="D14"/>
  <c r="G13" s="1"/>
  <c r="P11" i="17"/>
  <c r="O8" i="19"/>
  <c r="P8" s="1"/>
  <c r="O9"/>
  <c r="P9" s="1"/>
  <c r="T21" i="23"/>
  <c r="S21" s="1"/>
  <c r="R17" i="24"/>
  <c r="P17" i="26"/>
  <c r="N7" i="21"/>
  <c r="N9"/>
  <c r="P9" s="1"/>
  <c r="T20"/>
  <c r="O8" i="24"/>
  <c r="O14"/>
  <c r="N15"/>
  <c r="P15" s="1"/>
  <c r="O16"/>
  <c r="O17"/>
  <c r="P17" s="1"/>
  <c r="B18"/>
  <c r="J4" s="1"/>
  <c r="O6" i="26"/>
  <c r="P6" s="1"/>
  <c r="O7"/>
  <c r="O8"/>
  <c r="V8"/>
  <c r="O14"/>
  <c r="O15"/>
  <c r="O16"/>
  <c r="D19"/>
  <c r="G18" s="1"/>
  <c r="O6" i="27"/>
  <c r="P6" s="1"/>
  <c r="O8"/>
  <c r="P8" s="1"/>
  <c r="R5" i="28"/>
  <c r="O15"/>
  <c r="N16"/>
  <c r="P16" s="1"/>
  <c r="O17"/>
  <c r="P17" s="1"/>
  <c r="N24"/>
  <c r="N25"/>
  <c r="P25" s="1"/>
  <c r="O26"/>
  <c r="P26" s="1"/>
  <c r="O8" i="29"/>
  <c r="P8" s="1"/>
  <c r="O7" i="30"/>
  <c r="P7" s="1"/>
  <c r="O7" i="31"/>
  <c r="P7" s="1"/>
  <c r="P11" s="1"/>
  <c r="S6" i="32"/>
  <c r="O7"/>
  <c r="P7" s="1"/>
  <c r="O9"/>
  <c r="P9" s="1"/>
  <c r="O7" i="33"/>
  <c r="P7" s="1"/>
  <c r="O6" i="34"/>
  <c r="P6" s="1"/>
  <c r="O8"/>
  <c r="P8" s="1"/>
  <c r="O9"/>
  <c r="P9" s="1"/>
  <c r="N8" i="12"/>
  <c r="P8" s="1"/>
  <c r="P11" s="1"/>
  <c r="O7" i="13"/>
  <c r="P7" s="1"/>
  <c r="P12" s="1"/>
  <c r="O8"/>
  <c r="P8" s="1"/>
  <c r="T8" i="14"/>
  <c r="T37" s="1"/>
  <c r="O6" i="18"/>
  <c r="P6" s="1"/>
  <c r="P11" s="1"/>
  <c r="O8"/>
  <c r="P8" s="1"/>
  <c r="O6" i="20"/>
  <c r="P6" s="1"/>
  <c r="P11" s="1"/>
  <c r="O8"/>
  <c r="P8" s="1"/>
  <c r="O7" i="21"/>
  <c r="P7" s="1"/>
  <c r="N8"/>
  <c r="P8" s="1"/>
  <c r="S5" i="24"/>
  <c r="T6"/>
  <c r="T17" s="1"/>
  <c r="N14"/>
  <c r="D15"/>
  <c r="T10" s="1"/>
  <c r="N16"/>
  <c r="O6" i="25"/>
  <c r="P6" s="1"/>
  <c r="O8"/>
  <c r="P8" s="1"/>
  <c r="N7" i="26"/>
  <c r="N8"/>
  <c r="C9"/>
  <c r="N14"/>
  <c r="N15"/>
  <c r="N16"/>
  <c r="O7" i="27"/>
  <c r="P7" s="1"/>
  <c r="N3" i="28"/>
  <c r="D5"/>
  <c r="D36" s="1"/>
  <c r="G36" s="1"/>
  <c r="N9"/>
  <c r="P9" s="1"/>
  <c r="P11" s="1"/>
  <c r="N15"/>
  <c r="O24"/>
  <c r="P24" s="1"/>
  <c r="O6" i="29"/>
  <c r="P6" s="1"/>
  <c r="O7"/>
  <c r="P7" s="1"/>
  <c r="O6" i="30"/>
  <c r="P6" s="1"/>
  <c r="O8"/>
  <c r="P8" s="1"/>
  <c r="S5" i="31"/>
  <c r="O8"/>
  <c r="P8" s="1"/>
  <c r="S5" i="32"/>
  <c r="T5" s="1"/>
  <c r="T35" s="1"/>
  <c r="W35" s="1"/>
  <c r="O6" i="33"/>
  <c r="P6" s="1"/>
  <c r="P11" s="1"/>
  <c r="O8"/>
  <c r="P8" s="1"/>
  <c r="I42" i="1" l="1"/>
  <c r="G7"/>
  <c r="R38" i="28"/>
  <c r="T5"/>
  <c r="T38" s="1"/>
  <c r="W38" s="1"/>
  <c r="N8" i="24"/>
  <c r="N6"/>
  <c r="P6" s="1"/>
  <c r="N9"/>
  <c r="P9" s="1"/>
  <c r="N7"/>
  <c r="P7" s="1"/>
  <c r="M38" i="5"/>
  <c r="L39"/>
  <c r="H41"/>
  <c r="I41" s="1"/>
  <c r="K41" s="1"/>
  <c r="H38"/>
  <c r="O13" i="1"/>
  <c r="P13" s="1"/>
  <c r="O12"/>
  <c r="P12" s="1"/>
  <c r="O11"/>
  <c r="J7" i="2"/>
  <c r="J8" s="1"/>
  <c r="J4"/>
  <c r="O4"/>
  <c r="M4"/>
  <c r="P11" i="21"/>
  <c r="P11" i="27"/>
  <c r="P16" i="26"/>
  <c r="P14"/>
  <c r="P8"/>
  <c r="P8" i="24"/>
  <c r="D18"/>
  <c r="G17" s="1"/>
  <c r="K4" i="26"/>
  <c r="P11" i="19"/>
  <c r="P9" i="10"/>
  <c r="P11" i="32"/>
  <c r="N3" i="31"/>
  <c r="P3" i="28"/>
  <c r="P39" i="1"/>
  <c r="P27"/>
  <c r="O73" i="2"/>
  <c r="O78" s="1"/>
  <c r="O74"/>
  <c r="O25" i="14"/>
  <c r="P25" s="1"/>
  <c r="O23"/>
  <c r="P23" s="1"/>
  <c r="O24"/>
  <c r="P24" s="1"/>
  <c r="O22"/>
  <c r="P22" s="1"/>
  <c r="M57" i="2"/>
  <c r="O57" s="1"/>
  <c r="D31"/>
  <c r="D37" s="1"/>
  <c r="G36" s="1"/>
  <c r="T22"/>
  <c r="T20"/>
  <c r="R20"/>
  <c r="R22"/>
  <c r="P11" i="30"/>
  <c r="P11" i="29"/>
  <c r="P11" i="25"/>
  <c r="P11" i="34"/>
  <c r="P15" i="28"/>
  <c r="P19" s="1"/>
  <c r="P15" i="26"/>
  <c r="P7"/>
  <c r="P11" s="1"/>
  <c r="K4" i="24"/>
  <c r="P16"/>
  <c r="P14"/>
  <c r="T37" i="23"/>
  <c r="P11" i="14"/>
  <c r="P19" i="12"/>
  <c r="K4" i="28"/>
  <c r="P8" i="10"/>
  <c r="P6"/>
  <c r="N3" i="32"/>
  <c r="O3"/>
  <c r="O3" i="31"/>
  <c r="P3" s="1"/>
  <c r="P28" i="28"/>
  <c r="K4" i="16"/>
  <c r="P14" i="14"/>
  <c r="P19" s="1"/>
  <c r="P28" i="1"/>
  <c r="P26"/>
  <c r="P11" i="8"/>
  <c r="T22" i="1"/>
  <c r="T32" s="1"/>
  <c r="N11"/>
  <c r="K4"/>
  <c r="O76" i="2"/>
  <c r="M58" l="1"/>
  <c r="R36"/>
  <c r="H39" i="5"/>
  <c r="I39" s="1"/>
  <c r="K39" s="1"/>
  <c r="I38"/>
  <c r="K38" s="1"/>
  <c r="J13" s="1"/>
  <c r="M39"/>
  <c r="L41"/>
  <c r="M41" s="1"/>
  <c r="K14" s="1"/>
  <c r="S20" i="2"/>
  <c r="T36"/>
  <c r="M46" i="5"/>
  <c r="P11" i="24"/>
  <c r="P31" i="1"/>
  <c r="P3" i="32"/>
  <c r="P11" i="10"/>
  <c r="P20" i="24"/>
  <c r="P27" i="14"/>
  <c r="P19" i="26"/>
  <c r="K4" i="2"/>
  <c r="P11" i="1"/>
  <c r="P15" s="1"/>
  <c r="N60" i="2" l="1"/>
  <c r="O60" s="1"/>
  <c r="N58"/>
  <c r="O58" s="1"/>
  <c r="N59"/>
  <c r="O59" s="1"/>
  <c r="O46" i="5"/>
  <c r="P46" s="1"/>
  <c r="J15"/>
  <c r="J16" s="1"/>
  <c r="O62" i="2" l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<sst xmlns="http://schemas.openxmlformats.org/spreadsheetml/2006/main" count="697" uniqueCount="88">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</sst>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4446336"/>
        <c:axId val="74448256"/>
      </c:lineChart>
      <c:dateAx>
        <c:axId val="74446336"/>
        <c:scaling>
          <c:orientation val="minMax"/>
        </c:scaling>
        <c:axPos val="b"/>
        <c:numFmt formatCode="dd/mm/yy;@" sourceLinked="1"/>
        <c:majorTickMark val="none"/>
        <c:tickLblPos val="nextTo"/>
        <c:crossAx val="74448256"/>
        <c:crosses val="autoZero"/>
        <c:lblOffset val="100"/>
      </c:dateAx>
      <c:valAx>
        <c:axId val="7444825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44463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12" sqref="B1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1849.755320835018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950.61310272320122</v>
      </c>
      <c r="K4" s="4">
        <f>(J4/D42-1)</f>
        <v>-0.3320588670521375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2769.3388377975584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4.8457300000000003E-3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4.8457300000000003E-3</v>
      </c>
      <c r="C12" s="40">
        <v>0</v>
      </c>
      <c r="D12" s="26">
        <f t="shared" si="0"/>
        <v>0</v>
      </c>
      <c r="E12" s="38">
        <f>(B12*J3)</f>
        <v>8.9634148508298725</v>
      </c>
      <c r="I12" t="s">
        <v>13</v>
      </c>
      <c r="J12">
        <f>(J11-B42)</f>
        <v>8.6087110000000022E-2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159.24008977780952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0.51391289000000007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0.51391288999999996</v>
      </c>
      <c r="D42" s="23">
        <f>(SUM(D5:D41))</f>
        <v>1423.1989255217843</v>
      </c>
      <c r="H42" t="s">
        <v>9</v>
      </c>
      <c r="I42" s="39">
        <f>D42/B42</f>
        <v>2769.3388377975584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O38" sqref="O3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1.998721044301256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18.904425662963636</v>
      </c>
      <c r="K4" s="4">
        <f>(J4/D14-1)</f>
        <v>-0.43921118293341188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0.45370477999999997</v>
      </c>
      <c r="S5" s="40">
        <v>0</v>
      </c>
      <c r="T5" s="26">
        <f>(D6)</f>
        <v>0</v>
      </c>
      <c r="U5" s="38">
        <f>(R5*J3)</f>
        <v>0.90682929168607151</v>
      </c>
    </row>
    <row r="6" spans="2:21">
      <c r="B6" s="36">
        <v>0.45370477999999997</v>
      </c>
      <c r="C6" s="40">
        <v>0</v>
      </c>
      <c r="D6" s="26">
        <f>(B6*C6)</f>
        <v>0</v>
      </c>
      <c r="E6" s="38">
        <f>(B6*J3)</f>
        <v>0.90682929168607151</v>
      </c>
      <c r="M6" t="s">
        <v>11</v>
      </c>
      <c r="N6" s="29">
        <f>(SUM(R5:R7)/5)</f>
        <v>1.8916522360000001</v>
      </c>
      <c r="O6" s="38">
        <f>($C$5*Params!K8)</f>
        <v>4.9302941984076982</v>
      </c>
      <c r="P6" s="38">
        <f>(O6*N6)</f>
        <v>9.3264020445557509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1.8916522360000001</v>
      </c>
      <c r="O7" s="38">
        <f>($C$5*Params!K9)</f>
        <v>6.0680543980402435</v>
      </c>
      <c r="P7" s="38">
        <f>(O7*N7)</f>
        <v>11.47864867022246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0.32138073343584184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1.8916522360000001</v>
      </c>
      <c r="O8" s="38">
        <f>($C$5*Params!K10)</f>
        <v>8.3435747973053349</v>
      </c>
      <c r="P8" s="38">
        <f>(O8*N8)</f>
        <v>15.783141921555885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1.8916522360000001</v>
      </c>
      <c r="O9" s="38">
        <f>($C$5*Params!K11)</f>
        <v>15.170135995100608</v>
      </c>
      <c r="P9" s="38">
        <f>(O9*N9)</f>
        <v>28.696621675556152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65.284814311890244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3.5641242897037437</v>
      </c>
    </row>
    <row r="14" spans="2:21">
      <c r="B14" s="29">
        <f>(SUM(B5:B13))</f>
        <v>9.4582611800000027</v>
      </c>
      <c r="D14" s="38">
        <f>(SUM(D5:D13))</f>
        <v>33.710418410000003</v>
      </c>
      <c r="R14" s="29">
        <f>(SUM(R5:R13))</f>
        <v>9.4582611800000009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8.4329901236786196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10.228133465121175</v>
      </c>
      <c r="K4" s="4">
        <f>(J4/D14-1)</f>
        <v>-6.4214687546095606E-2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0.74156400982511184</v>
      </c>
      <c r="M6" t="s">
        <v>11</v>
      </c>
      <c r="N6" s="1">
        <f>(SUM($B$5:$B$7)/5)</f>
        <v>0.24257430200000002</v>
      </c>
      <c r="O6" s="38">
        <f>($C$5*Params!K8)</f>
        <v>12.800900900900901</v>
      </c>
      <c r="P6" s="38">
        <f>(O6*N6)</f>
        <v>3.1051696010072076</v>
      </c>
    </row>
    <row r="7" spans="2:16">
      <c r="B7" s="36">
        <v>1.4935439999999999E-2</v>
      </c>
      <c r="C7" s="40">
        <v>0</v>
      </c>
      <c r="D7" s="26">
        <f>(C7*B7)</f>
        <v>0</v>
      </c>
      <c r="E7" s="38">
        <f>(B7*J4)</f>
        <v>0.15276167368030941</v>
      </c>
      <c r="N7" s="1">
        <f>(SUM($B$5:$B$7)/5)</f>
        <v>0.24257430200000002</v>
      </c>
      <c r="O7" s="38">
        <f>($C$5*Params!K9)</f>
        <v>15.754954954954954</v>
      </c>
      <c r="P7" s="38">
        <f>(O7*N7)</f>
        <v>3.8217472012396398</v>
      </c>
    </row>
    <row r="8" spans="2:16">
      <c r="N8" s="1">
        <f>(SUM($B$5:$B$7)/5)</f>
        <v>0.24257430200000002</v>
      </c>
      <c r="O8" s="38">
        <f>($C$5*Params!K10)</f>
        <v>21.663063063063063</v>
      </c>
      <c r="P8" s="38">
        <f>(O8*N8)</f>
        <v>5.2549024017045047</v>
      </c>
    </row>
    <row r="9" spans="2:16">
      <c r="N9" s="1">
        <f>(SUM($B$5:$B$7)/5)</f>
        <v>0.24257430200000002</v>
      </c>
      <c r="O9" s="38">
        <f>($C$5*Params!K11)</f>
        <v>39.387387387387385</v>
      </c>
      <c r="P9" s="38">
        <f>(O9*N9)</f>
        <v>9.5543680030990998</v>
      </c>
    </row>
    <row r="12" spans="2:16">
      <c r="P12" s="38">
        <f>(SUM(P6:P9))</f>
        <v>21.736187207050452</v>
      </c>
    </row>
    <row r="13" spans="2:16">
      <c r="F13" t="s">
        <v>9</v>
      </c>
      <c r="G13" s="38">
        <f>(D14/B14)</f>
        <v>9.0116718134470801</v>
      </c>
    </row>
    <row r="14" spans="2:16">
      <c r="B14" s="19">
        <f>(SUM(B5:B13))</f>
        <v>1.21287151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12.358330199320831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33.735034457459143</v>
      </c>
      <c r="K4" s="4">
        <f>(J4/D13-1)</f>
        <v>-0.19976377531227729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1.139862E-2</v>
      </c>
      <c r="S5" s="40">
        <v>0</v>
      </c>
      <c r="T5" s="26">
        <f>(D6)</f>
        <v>0</v>
      </c>
      <c r="U5" s="38">
        <f>(R5*J3)</f>
        <v>0.1408679097765824</v>
      </c>
    </row>
    <row r="6" spans="2:22">
      <c r="B6" s="25">
        <v>1.139862E-2</v>
      </c>
      <c r="C6" s="40">
        <v>0</v>
      </c>
      <c r="D6" s="26">
        <f>(B6*C6)</f>
        <v>0</v>
      </c>
      <c r="E6" s="38">
        <f>(B6*J3)</f>
        <v>0.1408679097765824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0.60279286911388041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15.443352622712672</v>
      </c>
    </row>
    <row r="13" spans="2:22">
      <c r="B13" s="24">
        <f>(SUM(B5:B12))</f>
        <v>2.7297405000000001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2.7297405000000001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2.437102145185967E-3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2.3281301416024038</v>
      </c>
      <c r="K4" s="4">
        <f>(J4/D13-1)</f>
        <v>-0.17796688055431742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240.66722706237559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142.40622776079326</v>
      </c>
      <c r="K4" s="4">
        <f>(J4/D17-1)</f>
        <v>-0.17047383074835532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5.655679835965826E-2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1.6517400000000001E-3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2.2858573226384432E-2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1.3217599999999999E-3</v>
      </c>
      <c r="C10" s="40">
        <v>0</v>
      </c>
      <c r="D10" s="26">
        <v>0</v>
      </c>
      <c r="E10" s="38">
        <f>(B10*J3)</f>
        <v>0.31810431404196554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0.59171424999999989</v>
      </c>
      <c r="D17" s="38">
        <f>(SUM(D5:D16))</f>
        <v>171.67177243999998</v>
      </c>
      <c r="F17" t="s">
        <v>9</v>
      </c>
      <c r="G17" s="38">
        <f>(SUM(D5:D16)/SUM(B5:B16))</f>
        <v>290.12614186661892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7.9389599999999999E-4</v>
      </c>
      <c r="O22" s="38">
        <f>($S$5*Params!K8)</f>
        <v>323.96134165178148</v>
      </c>
      <c r="P22" s="38">
        <f>(O22*N22)</f>
        <v>0.2571916132919827</v>
      </c>
    </row>
    <row r="23" spans="2:16">
      <c r="N23" s="24">
        <f>(($R$5+$R$7)/5)</f>
        <v>7.9389599999999999E-4</v>
      </c>
      <c r="O23" s="38">
        <f>($S$5*Params!K9)</f>
        <v>398.72165126373102</v>
      </c>
      <c r="P23" s="38">
        <f>(O23*N23)</f>
        <v>0.31654352405167102</v>
      </c>
    </row>
    <row r="24" spans="2:16">
      <c r="N24" s="24">
        <f>(($R$5+$R$7)/5)</f>
        <v>7.9389599999999999E-4</v>
      </c>
      <c r="O24" s="38">
        <f>($S$5*Params!K10)</f>
        <v>548.24227048763021</v>
      </c>
      <c r="P24" s="38">
        <f>(O24*N24)</f>
        <v>0.43524734557104766</v>
      </c>
    </row>
    <row r="25" spans="2:16">
      <c r="N25" s="24">
        <f>(($R$5+$R$7)/5)</f>
        <v>7.9389599999999999E-4</v>
      </c>
      <c r="O25" s="38">
        <f>($S$5*Params!K11)</f>
        <v>996.80412815932755</v>
      </c>
      <c r="P25" s="38">
        <f>(O25*N25)</f>
        <v>0.79135881012917753</v>
      </c>
    </row>
    <row r="26" spans="2:16">
      <c r="P26" s="38"/>
    </row>
    <row r="27" spans="2:16">
      <c r="P27" s="38">
        <f>(SUM(P22:P25))</f>
        <v>1.8003412930438789</v>
      </c>
    </row>
    <row r="37" spans="18:20">
      <c r="R37" s="51">
        <f>(SUM(R5:R27))</f>
        <v>0.59171425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7.6256916388253992E-2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4.678528903898604</v>
      </c>
      <c r="K4" s="4">
        <f>(J4/D13-1)</f>
        <v>-6.4294219220279225E-2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0.23307267000000001</v>
      </c>
      <c r="C6" s="40">
        <v>0</v>
      </c>
      <c r="D6" s="26">
        <f>(B6*C6)</f>
        <v>0</v>
      </c>
      <c r="E6" s="38">
        <f>(B6*J3)</f>
        <v>1.7773403108577116E-2</v>
      </c>
      <c r="M6" t="s">
        <v>11</v>
      </c>
      <c r="N6" s="29">
        <f>($B$13/5)</f>
        <v>12.270438211999998</v>
      </c>
      <c r="O6" s="38">
        <f>($C$5*Params!K8)</f>
        <v>0.10634970155367125</v>
      </c>
      <c r="P6" s="38">
        <f>(O6*N6)</f>
        <v>1.3049574417789633</v>
      </c>
    </row>
    <row r="7" spans="2:16">
      <c r="N7" s="29">
        <f>($B$13/5)</f>
        <v>12.270438211999998</v>
      </c>
      <c r="O7" s="38">
        <f>($C$5*Params!K9)</f>
        <v>0.13089194037374924</v>
      </c>
      <c r="P7" s="38">
        <f>(O7*N7)</f>
        <v>1.6061014668048781</v>
      </c>
    </row>
    <row r="8" spans="2:16">
      <c r="N8" s="29">
        <f>($B$13/5)</f>
        <v>12.270438211999998</v>
      </c>
      <c r="O8" s="38">
        <f>($C$5*Params!K10)</f>
        <v>0.17997641801390521</v>
      </c>
      <c r="P8" s="38">
        <f>(O8*N8)</f>
        <v>2.2083895168567071</v>
      </c>
    </row>
    <row r="9" spans="2:16">
      <c r="N9" s="29">
        <f>($B$13/5)</f>
        <v>12.270438211999998</v>
      </c>
      <c r="O9" s="38">
        <f>($C$5*Params!K11)</f>
        <v>0.32722985093437307</v>
      </c>
      <c r="P9" s="38">
        <f>(O9*N9)</f>
        <v>4.0152536670121943</v>
      </c>
    </row>
    <row r="11" spans="2:16">
      <c r="P11" s="38">
        <f>(SUM(P6:P9))</f>
        <v>9.1347020924527431</v>
      </c>
    </row>
    <row r="12" spans="2:16">
      <c r="F12" t="s">
        <v>9</v>
      </c>
      <c r="G12" s="38">
        <f>(D13/B13)</f>
        <v>8.1496681921436179E-2</v>
      </c>
    </row>
    <row r="13" spans="2:16">
      <c r="B13" s="29">
        <f>(SUM(B5:B12))</f>
        <v>61.352191059999996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5.034900562440356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30.383220074771913</v>
      </c>
      <c r="K4" s="4">
        <f>(J4/D14-1)</f>
        <v>-0.11145478916005547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0.15576426555916667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0.15576426555916667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30.613551192235221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3.7796307683750441</v>
      </c>
      <c r="K4" s="4">
        <f>(J4/D13-1)</f>
        <v>-0.27314792915864539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8.0054436367695103E-2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4.0695221897890148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6.9745219962289084</v>
      </c>
      <c r="K4" s="4">
        <f>(J4/D10-1)</f>
        <v>-0.18139413189801545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5.0948383055063572E-3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1.8344731906196989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8.3746003782538114</v>
      </c>
      <c r="K4" s="4">
        <f>(J4/D10-1)</f>
        <v>-0.17653880253158194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2.8129701836571028E-2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29392.096037268639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856.80134963744854</v>
      </c>
      <c r="K4" s="4">
        <f>(J4/D37-1)</f>
        <v>0.23874589370495469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3.3212999999999998E-4</v>
      </c>
      <c r="C6" s="40">
        <v>0</v>
      </c>
      <c r="D6" s="26">
        <f>(B6*C6)</f>
        <v>0</v>
      </c>
      <c r="E6" s="38">
        <f>(B6*J3)</f>
        <v>9.7619968568580315</v>
      </c>
      <c r="I6" t="s">
        <v>11</v>
      </c>
      <c r="J6">
        <v>0.03</v>
      </c>
      <c r="R6" s="24">
        <f t="shared" si="0"/>
        <v>3.3212999999999998E-4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8.4925999999999405E-4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24.961531480610589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23727.300479164507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2.8421469999999994E-2</v>
      </c>
      <c r="T36" s="38">
        <f>(SUM(T5:T25))</f>
        <v>507.58980017000005</v>
      </c>
    </row>
    <row r="37" spans="2:20">
      <c r="B37">
        <f>(SUM(B5:B36))</f>
        <v>2.9150740000000005E-2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7.4751993771820446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9.1985622656590582</v>
      </c>
      <c r="K4" s="4">
        <f>(J4/D10-1)</f>
        <v>0.10692686710698651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1.1345259598736732E-2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4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83.077840578621974</v>
      </c>
      <c r="M3" t="s">
        <v>4</v>
      </c>
      <c r="N3" s="24">
        <f>(INDEX(N5:N14,MATCH(MAX(O6),O5:O14,0))/0.9)</f>
        <v>3.4726666666666663E-2</v>
      </c>
      <c r="O3" s="39">
        <f>(MAX(O6)*0.85)</f>
        <v>77.56409154028286</v>
      </c>
      <c r="P3" s="38">
        <f>(O3*N3)</f>
        <v>2.6935423522222224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10.685180252001928</v>
      </c>
      <c r="K4" s="4">
        <f>(J4/D14-1)</f>
        <v>0.47465632520332157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5.2581626859021423E-2</v>
      </c>
      <c r="M6" t="s">
        <v>11</v>
      </c>
      <c r="N6" s="51">
        <f>-B10</f>
        <v>3.1253999999999997E-2</v>
      </c>
      <c r="O6" s="38">
        <f>P6/N6</f>
        <v>91.251872400332772</v>
      </c>
      <c r="P6" s="38">
        <f>-D10</f>
        <v>2.85198602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2" si="0">(D7/B7)</f>
        <v>68.808808808808806</v>
      </c>
      <c r="D7" s="38">
        <v>9.9672999999999998</v>
      </c>
      <c r="N7" s="51">
        <f>(SUM(R$5:R$8)/5)</f>
        <v>3.1974097999999999E-2</v>
      </c>
      <c r="O7" s="38">
        <f>($C$7*Params!K9)</f>
        <v>110.09409409409409</v>
      </c>
      <c r="P7" s="38">
        <f>(O7*N7)</f>
        <v>3.5201593537857856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3.1974097999999999E-2</v>
      </c>
      <c r="O8" s="38">
        <f>($C$7*Params!K10)</f>
        <v>151.37937937937937</v>
      </c>
      <c r="P8" s="38">
        <f>(O8*N8)</f>
        <v>4.8402191114554549</v>
      </c>
      <c r="R8" s="1">
        <f>(B8+B9)+B11+B12</f>
        <v>6.7759000000000014E-3</v>
      </c>
      <c r="S8" s="38">
        <v>0</v>
      </c>
      <c r="T8" s="38">
        <f>(D8+D9)+D11+D12</f>
        <v>-0.36943569000000043</v>
      </c>
      <c r="U8" s="39">
        <f>R8*J3-T8</f>
        <v>0.93236282997668518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3.1974097999999999E-2</v>
      </c>
      <c r="O9" s="38">
        <f>($C$7*Params!K11)</f>
        <v>275.23523523523522</v>
      </c>
      <c r="P9" s="38">
        <f>(O9*N9)</f>
        <v>8.8003983844644633</v>
      </c>
      <c r="R9" s="1">
        <f>B10</f>
        <v>-3.1253999999999997E-2</v>
      </c>
      <c r="S9" s="38">
        <f>T9/R9</f>
        <v>91.251872400332772</v>
      </c>
      <c r="T9" s="38">
        <f>D10</f>
        <v>-2.85198602</v>
      </c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20.012762869705703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F13" t="s">
        <v>9</v>
      </c>
      <c r="G13" s="38">
        <f>(D14/B14)</f>
        <v>56.337086247649893</v>
      </c>
    </row>
    <row r="14" spans="2:21">
      <c r="B14" s="1">
        <f>(SUM(B5:B13))</f>
        <v>0.12861649</v>
      </c>
      <c r="D14" s="38">
        <f>(SUM(D5:D13))</f>
        <v>7.2458782900000003</v>
      </c>
    </row>
    <row r="20" spans="18:20">
      <c r="R20">
        <f>(SUM(R5:R19))</f>
        <v>0.12861649</v>
      </c>
      <c r="T20" s="38">
        <f>(SUM(T5:T19))</f>
        <v>7.2458782899999985</v>
      </c>
    </row>
    <row r="34" spans="9:9">
      <c r="I34" s="39"/>
    </row>
  </sheetData>
  <conditionalFormatting sqref="C5 C7 O7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3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0.56216527649154258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1.4446135830971107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2.5242294650148361E-2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7.7839296097975008E-5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26.445802927900907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0.35759366959385697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4.8332104697300418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0.67995730551072464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33.269226977502889</v>
      </c>
      <c r="K4" s="4">
        <f>(J4/D18-1)</f>
        <v>-0.24672882389149675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0.18932030858615942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0.18932030858615942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0.46399111568078749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25.354608836411963</v>
      </c>
      <c r="K4" s="4">
        <f>(J4/D10-1)</f>
        <v>-0.3595703754379399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1.1047654911853142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0.40298919539899214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1.3403413503453681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27.577122752348249</v>
      </c>
      <c r="K4" s="4">
        <f>(J4/D19-1)</f>
        <v>-0.24650763966339029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8.1352929691330345E-2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0.31685969238932077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0.32869633041230673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1.0532208843607481E-5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4.6315181958470557</v>
      </c>
      <c r="K4" s="4">
        <f>(J4/D13-1)</f>
        <v>-7.9221034622851794E-2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2.2787487054029146E-3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24.815429131654351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195.57536282690688</v>
      </c>
      <c r="K4" s="4">
        <f>(J4/D36-1)</f>
        <v>-1.2563064513688826E-2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5.2112401176474137E-2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0.15288818148070238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1.3097037556246431E-2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0.84852166108168803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7.7427824765248593E-2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0.71828030932285114</v>
      </c>
      <c r="K4" s="4">
        <f>(J4/D13-1)</f>
        <v>0.43656061864570228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1.358967110723908E-2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0.14365606186457022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6.1522042159363943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10.385031763786731</v>
      </c>
      <c r="K4" s="4">
        <f>(J4/D10-1)</f>
        <v>8.8577753017477168E-2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1.1280804694425292E-2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N7" sqref="N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0.62792030589446146</v>
      </c>
      <c r="M3" t="s">
        <v>4</v>
      </c>
      <c r="N3" s="19">
        <f>(INDEX(N5:N13,MATCH(MAX(O6:O7),O5:O13,0))/0.9)</f>
        <v>12.111111111111111</v>
      </c>
      <c r="O3" s="39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21.252905399519669</v>
      </c>
      <c r="K4" s="4">
        <f>(J4/D13-1)</f>
        <v>3.0452592000700749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54.173891810000001</v>
      </c>
      <c r="S5" s="38">
        <f>(T5/R5)</f>
        <v>0.3525683564878076</v>
      </c>
      <c r="T5" s="38">
        <f>(SUM(D5:D7))</f>
        <v>19.100000000000001</v>
      </c>
    </row>
    <row r="6" spans="2:20">
      <c r="B6" s="20">
        <v>0.59888034000000001</v>
      </c>
      <c r="C6" s="40">
        <v>0</v>
      </c>
      <c r="D6" s="40">
        <f>(B6*C6)</f>
        <v>0</v>
      </c>
      <c r="E6" s="38">
        <f>(B6*J3)</f>
        <v>0.37604912628697912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11.282167073333335</v>
      </c>
      <c r="O8" s="38">
        <f>($C$5*Params!K10)</f>
        <v>0.78521945271816052</v>
      </c>
      <c r="P8" s="38">
        <f>(O8*N8)</f>
        <v>8.8589770547976521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11.282167073333335</v>
      </c>
      <c r="O9" s="38">
        <f>($C$5*Params!K11)</f>
        <v>1.4276717322148371</v>
      </c>
      <c r="P9" s="38">
        <f>(O9*N9)</f>
        <v>16.107231008723002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36.243554175977344</v>
      </c>
    </row>
    <row r="12" spans="2:20">
      <c r="F12" t="s">
        <v>9</v>
      </c>
      <c r="G12" s="38">
        <f>(D13/B13)</f>
        <v>0.15522375077562006</v>
      </c>
    </row>
    <row r="13" spans="2:20">
      <c r="B13" s="19">
        <f>(SUM(B5:B12))</f>
        <v>33.846501220000007</v>
      </c>
      <c r="D13" s="38">
        <f>(SUM(D5:D12))</f>
        <v>5.2537808700000017</v>
      </c>
    </row>
    <row r="17" spans="14:20">
      <c r="R17">
        <f>(SUM(R5:R16))</f>
        <v>33.846501220000007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tabSelected="1" workbookViewId="0">
      <selection activeCell="J14" sqref="J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0.1080089649096779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4.415945095973127</v>
      </c>
      <c r="K4" s="4">
        <f>(J4/D11-1)</f>
        <v>1.6094123761743551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0.84569134791202949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2.4730712768347582</v>
      </c>
      <c r="K4" s="4">
        <f>(J4/D10-1)</f>
        <v>-0.17564290772174729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2.4646856181955641E-3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1.4773325595464211</v>
      </c>
      <c r="K4" s="4">
        <f>(J4/D10-1)</f>
        <v>-0.50755581348452639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0.1477573731188738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0.89892630658060446</v>
      </c>
      <c r="K4" s="4">
        <f>(J4/D9-1)</f>
        <v>-0.96886029584282929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7" sqref="N7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604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1.58419406706603E-3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0.84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5.8652270069093007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-263.08877299309063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-183.69877299309061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604</v>
      </c>
      <c r="E34">
        <f t="shared" ref="E34:E40" si="1">C34*D34</f>
        <v>3777.4159999999997</v>
      </c>
      <c r="F34" s="29">
        <f t="shared" ref="F34:F40" si="2">E34*$N$5</f>
        <v>3173.0294399999998</v>
      </c>
      <c r="G34" s="38">
        <v>3.5</v>
      </c>
      <c r="H34" s="30">
        <f>G50</f>
        <v>1.5615590400000001</v>
      </c>
      <c r="I34" s="39">
        <f t="shared" ref="I34:I41" si="3">((F34-H34*D34)*$J$3-G34)</f>
        <v>3.2511623282887037E-2</v>
      </c>
      <c r="J34">
        <v>1</v>
      </c>
      <c r="K34" s="44">
        <f t="shared" ref="K34:K40" si="4">I34*J34</f>
        <v>3.2511623282887037E-2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604</v>
      </c>
      <c r="E35">
        <f t="shared" si="1"/>
        <v>583.46399999999994</v>
      </c>
      <c r="F35" s="29">
        <f t="shared" si="2"/>
        <v>490.10975999999994</v>
      </c>
      <c r="G35" s="38">
        <v>3.5</v>
      </c>
      <c r="H35" s="30">
        <f>G51</f>
        <v>0.21337130135885166</v>
      </c>
      <c r="I35" s="39">
        <f t="shared" si="3"/>
        <v>-2.9277360420125342</v>
      </c>
      <c r="J35">
        <v>1</v>
      </c>
      <c r="K35" s="44">
        <f t="shared" si="4"/>
        <v>-2.9277360420125342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604</v>
      </c>
      <c r="E36">
        <f t="shared" si="1"/>
        <v>514.00400000000002</v>
      </c>
      <c r="F36" s="29">
        <f t="shared" si="2"/>
        <v>431.76335999999998</v>
      </c>
      <c r="G36" s="38">
        <v>3.5</v>
      </c>
      <c r="H36" s="30">
        <f>G52</f>
        <v>0.18479602162162162</v>
      </c>
      <c r="I36" s="39">
        <f t="shared" si="3"/>
        <v>-2.9928257143980144</v>
      </c>
      <c r="J36">
        <v>1</v>
      </c>
      <c r="K36" s="44">
        <f t="shared" si="4"/>
        <v>-2.9928257143980144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570</v>
      </c>
      <c r="E37">
        <f t="shared" si="1"/>
        <v>485.07</v>
      </c>
      <c r="F37" s="29">
        <f t="shared" si="2"/>
        <v>407.4588</v>
      </c>
      <c r="G37" s="38">
        <v>0</v>
      </c>
      <c r="H37" s="30">
        <f>G52</f>
        <v>0.18479602162162162</v>
      </c>
      <c r="I37" s="39">
        <f t="shared" si="3"/>
        <v>0.47862473972372815</v>
      </c>
      <c r="J37">
        <v>3</v>
      </c>
      <c r="K37" s="44">
        <f t="shared" si="4"/>
        <v>1.4358742191711844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512</v>
      </c>
      <c r="E38">
        <f t="shared" si="1"/>
        <v>435.71199999999999</v>
      </c>
      <c r="F38" s="29">
        <f t="shared" si="2"/>
        <v>365.99807999999996</v>
      </c>
      <c r="G38" s="38">
        <v>0</v>
      </c>
      <c r="H38" s="30">
        <f>H37</f>
        <v>0.18479602162162162</v>
      </c>
      <c r="I38" s="39">
        <f t="shared" si="3"/>
        <v>0.42992257322552424</v>
      </c>
      <c r="J38">
        <v>1</v>
      </c>
      <c r="K38" s="44">
        <f t="shared" si="4"/>
        <v>0.42992257322552424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464</v>
      </c>
      <c r="E39">
        <f t="shared" si="1"/>
        <v>394.86399999999998</v>
      </c>
      <c r="F39" s="29">
        <f t="shared" si="2"/>
        <v>331.68575999999996</v>
      </c>
      <c r="G39" s="38">
        <v>0</v>
      </c>
      <c r="H39" s="30">
        <f>H38</f>
        <v>0.18479602162162162</v>
      </c>
      <c r="I39" s="39">
        <f t="shared" si="3"/>
        <v>0.38961733198563131</v>
      </c>
      <c r="J39">
        <v>1</v>
      </c>
      <c r="K39" s="44">
        <f t="shared" si="4"/>
        <v>0.38961733198563131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56.800800000000002</v>
      </c>
      <c r="G40" s="45">
        <v>0</v>
      </c>
      <c r="H40" s="32">
        <f>H35</f>
        <v>0.21337130135885166</v>
      </c>
      <c r="I40" s="45">
        <f t="shared" si="3"/>
        <v>6.6321981885964609E-2</v>
      </c>
      <c r="J40" s="16">
        <v>1</v>
      </c>
      <c r="K40" s="46">
        <f t="shared" si="4"/>
        <v>6.6321981885964609E-2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330</v>
      </c>
      <c r="E41">
        <f>(C41*D41)</f>
        <v>280.83</v>
      </c>
      <c r="F41" s="29">
        <f>(E41*$N$5)</f>
        <v>235.89719999999997</v>
      </c>
      <c r="G41" s="38">
        <v>0</v>
      </c>
      <c r="H41" s="29">
        <f>(H37)</f>
        <v>0.18479602162162162</v>
      </c>
      <c r="I41" s="39">
        <f t="shared" si="3"/>
        <v>0.27709853352426361</v>
      </c>
      <c r="J41">
        <v>1</v>
      </c>
      <c r="K41" s="44">
        <f>(I41*J41)</f>
        <v>0.27709853352426361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1.058875006909302</v>
      </c>
      <c r="P46">
        <f>(O46/J3)</f>
        <v>668.39980588386311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0.29057663989585131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29.333734540919796</v>
      </c>
      <c r="K4" s="4">
        <f>(J4/D13-1)</f>
        <v>-0.14702810902360264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0.54473199000000005</v>
      </c>
      <c r="C6" s="40">
        <v>0</v>
      </c>
      <c r="D6" s="40">
        <f>(B6*C6)</f>
        <v>0</v>
      </c>
      <c r="E6" s="38">
        <f>(B6*J3)</f>
        <v>0.1582863912979805</v>
      </c>
      <c r="M6" t="s">
        <v>11</v>
      </c>
      <c r="N6" s="1">
        <f>($B$13/5)</f>
        <v>20.190015654</v>
      </c>
      <c r="O6" s="38">
        <f>($S$7*Params!K8)</f>
        <v>0.45077040430278165</v>
      </c>
      <c r="P6" s="38">
        <f>(O6*N6)</f>
        <v>9.1010615192330704</v>
      </c>
      <c r="R6" s="2">
        <f>(B6)</f>
        <v>0.54473199000000005</v>
      </c>
      <c r="S6" s="40">
        <v>0</v>
      </c>
      <c r="T6" s="40">
        <f>(D6)</f>
        <v>0</v>
      </c>
      <c r="U6" s="38">
        <f>(R6*J3)</f>
        <v>0.1582863912979805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20.190015654</v>
      </c>
      <c r="O7" s="38">
        <f>($S$7*Params!K9)</f>
        <v>0.55479434375726977</v>
      </c>
      <c r="P7" s="38">
        <f>(O7*N7)</f>
        <v>11.201306485209933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20.190015654</v>
      </c>
      <c r="O8" s="38">
        <f>($C$7*Params!K10)</f>
        <v>0.76284222266624591</v>
      </c>
      <c r="P8" s="38">
        <f>(O8*N8)</f>
        <v>15.401796417163657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20.190015654</v>
      </c>
      <c r="O9" s="38">
        <f>($C$7*Params!K11)</f>
        <v>1.3869858593931743</v>
      </c>
      <c r="P9" s="38">
        <f>(O9*N9)</f>
        <v>28.003266213024833</v>
      </c>
    </row>
    <row r="10" spans="2:21">
      <c r="N10" s="1"/>
      <c r="P10" s="38"/>
    </row>
    <row r="11" spans="2:21">
      <c r="P11" s="38">
        <f>(SUM(P6:P9))</f>
        <v>63.707430634631493</v>
      </c>
    </row>
    <row r="12" spans="2:21">
      <c r="F12" t="s">
        <v>9</v>
      </c>
      <c r="G12" s="35">
        <f>(D13/B13)</f>
        <v>0.34066379322679446</v>
      </c>
    </row>
    <row r="13" spans="2:21">
      <c r="B13" s="1">
        <f>(SUM(B5:B12))</f>
        <v>100.95007827000001</v>
      </c>
      <c r="D13" s="38">
        <f>(SUM(D5:D12))</f>
        <v>34.390036590000001</v>
      </c>
      <c r="R13" s="1">
        <f>(SUM(R5:R12))</f>
        <v>100.95007827000001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0.1140571350168437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7.2073311689947452</v>
      </c>
      <c r="K4" s="4">
        <f>(J4/D14-1)</f>
        <v>-0.26649390130020667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0.44772358000000001</v>
      </c>
      <c r="C6" s="40">
        <v>0</v>
      </c>
      <c r="D6" s="40">
        <f>(B6*C6)</f>
        <v>0</v>
      </c>
      <c r="E6" s="38">
        <f>(B6*J3)</f>
        <v>5.1066068814284618E-2</v>
      </c>
      <c r="M6" t="s">
        <v>11</v>
      </c>
      <c r="N6" s="29">
        <f>($B$14/5)</f>
        <v>12.638106626000001</v>
      </c>
      <c r="O6" s="38">
        <f>($C$5*Params!K8)</f>
        <v>0.21940472231459929</v>
      </c>
      <c r="P6" s="38">
        <f>(O6*N6)</f>
        <v>2.7728602748598274</v>
      </c>
      <c r="R6" s="25">
        <f>(B6)</f>
        <v>0.44772358000000001</v>
      </c>
      <c r="S6" s="40">
        <v>0</v>
      </c>
      <c r="T6" s="40">
        <f>(D6)</f>
        <v>0</v>
      </c>
      <c r="U6" s="38">
        <f>(E6)</f>
        <v>5.1066068814284618E-2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12.638106626000001</v>
      </c>
      <c r="O7" s="38">
        <f>($C$5*Params!K9)</f>
        <v>0.27003658131027602</v>
      </c>
      <c r="P7" s="38">
        <f>(O7*N7)</f>
        <v>3.4127511075197874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12.638106626000001</v>
      </c>
      <c r="O8" s="38">
        <f>($C$5*Params!K10)</f>
        <v>0.37130029930162955</v>
      </c>
      <c r="P8" s="38">
        <f>(O8*N8)</f>
        <v>4.6925327728397077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12.638106626000001</v>
      </c>
      <c r="O9" s="38">
        <f>($C$5*Params!K11)</f>
        <v>0.67509145327569009</v>
      </c>
      <c r="P9" s="38">
        <f>(O9*N9)</f>
        <v>8.5318777687994682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19.410021924018793</v>
      </c>
    </row>
    <row r="13" spans="2:21">
      <c r="F13" t="s">
        <v>9</v>
      </c>
      <c r="G13" s="38">
        <f>(D14/B14)</f>
        <v>0.15549582371437731</v>
      </c>
    </row>
    <row r="14" spans="2:21">
      <c r="B14" s="29">
        <f>(SUM(B5:B13))</f>
        <v>63.190533130000006</v>
      </c>
      <c r="D14" s="38">
        <f>(SUM(D5:D13))</f>
        <v>9.8258639999999993</v>
      </c>
    </row>
    <row r="17" spans="11:20">
      <c r="N17" s="29"/>
      <c r="R17" s="29">
        <f>(SUM(R5:R16))</f>
        <v>63.190533130000006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2023-08-13T10:21:40Z</dcterms:modified>
</cp:coreProperties>
</file>