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911552"/>
        <axId val="75913472"/>
      </lineChart>
      <dateAx>
        <axId val="759115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913472"/>
        <crosses val="autoZero"/>
        <lblOffset val="100"/>
      </dateAx>
      <valAx>
        <axId val="7591347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9115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2244.014739306742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0.00651532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0.2022627548307072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0.5631682099999999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($B$14/5)</f>
        <v/>
      </c>
      <c r="O6" s="55">
        <f>($C$5*[1]Params!K8)</f>
        <v/>
      </c>
      <c r="P6" s="55">
        <f>(O6*N6)</f>
        <v/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($B$14/5)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($B$14/5)</f>
        <v/>
      </c>
      <c r="O8" s="55">
        <f>($C$5*[1]Params!K10)</f>
        <v/>
      </c>
      <c r="P8" s="55">
        <f>(O8*N8)</f>
        <v/>
      </c>
      <c r="R8" s="67" t="n"/>
      <c r="S8" s="55" t="n"/>
      <c r="T8" s="55" t="n"/>
    </row>
    <row r="9">
      <c r="B9" s="67" t="n">
        <v>13.39371616</v>
      </c>
      <c r="C9" s="55">
        <f>(D9/B9)</f>
        <v/>
      </c>
      <c r="D9" s="55" t="n">
        <v>2.8758</v>
      </c>
      <c r="N9" s="67">
        <f>($B$14/5)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1.655806208108905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0.57778187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10.86016179033289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0.02616952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R32" sqref="R32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43.43102316367946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0.01583888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0.003825186527473228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257.9088146434037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0.00227295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0.09320854209331386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0.27583076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7.077014925754972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0.07234864000000001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</f>
        <v/>
      </c>
      <c r="S6" s="55">
        <f>(T6/R6)</f>
        <v/>
      </c>
      <c r="T6" s="55">
        <f>D5+B11*5.54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2*($B$14-$B$11)/5-N6</f>
        <v/>
      </c>
      <c r="O7" s="55">
        <f>($S$6*[1]Params!K9)</f>
        <v/>
      </c>
      <c r="P7" s="55">
        <f>(O7*N7)</f>
        <v/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($B$14-$B$11)/5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62.41754603407077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>
        <v>0.00294329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t="n">
        <v>-0.02475</v>
      </c>
      <c r="C7" s="55">
        <f>D7/B7</f>
        <v/>
      </c>
      <c r="D7" s="55">
        <f>-1.42154421</f>
        <v/>
      </c>
      <c r="N7" s="58">
        <f>($B$13-$B$7)/5</f>
        <v/>
      </c>
      <c r="O7" s="55">
        <f>($C$5*[1]Params!K9)</f>
        <v/>
      </c>
      <c r="P7" s="55">
        <f>(O7*N7)</f>
        <v/>
      </c>
    </row>
    <row r="8">
      <c r="N8" s="58">
        <f>($B$13-$B$7)/5</f>
        <v/>
      </c>
      <c r="O8" s="55">
        <f>($C$5*[1]Params!K10)</f>
        <v/>
      </c>
      <c r="P8" s="55">
        <f>(O8*N8)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0.1647308147302787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44041.62068786492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0.00034991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9.393346594151083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0.0022631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0.8052721745650399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2.148282304478812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0.01752369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14.7186738953318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0.00234135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71.61109765854496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0.00113928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0.9653211881926492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0.055929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3" sqref="N1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0.0001589307326414735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4857.63123412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0.7928985979846755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0.31860641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54"/>
    <col width="9.140625" customWidth="1" style="14" min="55" max="16384"/>
  </cols>
  <sheetData>
    <row r="1"/>
    <row r="2"/>
    <row r="3">
      <c r="I3" t="inlineStr">
        <is>
          <t>Actual Price :</t>
        </is>
      </c>
      <c r="J3" s="55" t="n">
        <v>0.03092671823309305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55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0.04429337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L11" sqref="L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0.9053697613488439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0.33221955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6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2.878892828952978</v>
      </c>
      <c r="M3" t="inlineStr">
        <is>
          <t>Objectif :</t>
        </is>
      </c>
      <c r="N3" s="58">
        <f>(INDEX(N5:N29,MATCH(MAX(O6:O7,O14:O15),O5:O29,0))/0.9)</f>
        <v/>
      </c>
      <c r="O3" s="56">
        <f>(MAX(O6:O7,O14:O15)*0.85)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(B23*J3)</f>
        <v/>
      </c>
      <c r="K4" s="4">
        <f>(J4/D23-1)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</f>
        <v/>
      </c>
      <c r="S6" s="55">
        <f>(T6/R6)</f>
        <v/>
      </c>
      <c r="T6" s="55">
        <f>D6+B19*1.74+B21*1.7718</f>
        <v/>
      </c>
      <c r="U6" s="55">
        <f>(E6)</f>
        <v/>
      </c>
    </row>
    <row r="7">
      <c r="B7" s="2" t="n">
        <v>0.100315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($C$5*[1]Params!K10)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3*(($B$6+$R$8+$R$7)/5)-N15-N14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C22" s="55" t="n"/>
      <c r="D22" s="55" t="n"/>
      <c r="F22" t="inlineStr">
        <is>
          <t>Moy</t>
        </is>
      </c>
      <c r="G22" s="55">
        <f>(D23/B23)</f>
        <v/>
      </c>
      <c r="S22" s="55" t="n"/>
      <c r="T22" s="55" t="n"/>
    </row>
    <row r="23">
      <c r="B23" s="1">
        <f>(SUM(B5:B22))</f>
        <v/>
      </c>
      <c r="C23" s="55" t="n"/>
      <c r="D23" s="55">
        <f>(SUM(D5:D22))</f>
        <v/>
      </c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R26" s="1">
        <f>(SUM(R5:R25))</f>
        <v/>
      </c>
      <c r="S26" s="55" t="n"/>
      <c r="T26" s="55">
        <f>(SUM(T5:T25))</f>
        <v/>
      </c>
    </row>
  </sheetData>
  <conditionalFormatting sqref="C5:C6 C12:C14 C16:C17 O8:O9 O16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U29" sqref="U2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75"/>
    <col width="9.140625" customWidth="1" style="14" min="7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0.3570549881936732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0.07477679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1.047686403136938e-05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258.04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0.004863787790830552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80.0166910039497</v>
      </c>
      <c r="M3" t="inlineStr">
        <is>
          <t>Objectif :</t>
        </is>
      </c>
      <c r="N3" s="58">
        <f>(INDEX(N5:N26,MATCH(MAX(O6:O9,O23:O25,O14:O16),O5:O26,0))/0.9)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(B17+B21+B37-N16)</f>
        <v/>
      </c>
      <c r="S13" s="55">
        <f>(T13/R13)</f>
        <v/>
      </c>
      <c r="T13" s="55">
        <f>(D17+11.97*B21+B37*19.42078-N16*19.42078)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(($R$13+N14+$R$21)/5)</f>
        <v/>
      </c>
      <c r="O17" s="55">
        <f>($S$13*[1]Params!K11)</f>
        <v/>
      </c>
      <c r="P17" s="55">
        <f>(O17*N17)</f>
        <v/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0.06247002</v>
      </c>
      <c r="C18" s="60" t="n">
        <v>0</v>
      </c>
      <c r="D18" s="61" t="n">
        <v>0</v>
      </c>
      <c r="E18" s="56">
        <f>B18*J3</f>
        <v/>
      </c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($R$15+$N$23+$R$19)/5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58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58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58" t="n"/>
      <c r="S44" s="55" t="n"/>
      <c r="T44" s="55" t="n"/>
    </row>
    <row r="45"/>
    <row r="46"/>
    <row r="47">
      <c r="N47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R23" sqref="R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0.1030235820031487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0.24597359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6.073059569301416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0.00258195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28" sqref="V2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0.6231243063644291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0.7966971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8"/>
    <col width="9.140625" customWidth="1" style="14" min="39" max="16384"/>
  </cols>
  <sheetData>
    <row r="1"/>
    <row r="2"/>
    <row r="3">
      <c r="I3" t="inlineStr">
        <is>
          <t>Actual Price :</t>
        </is>
      </c>
      <c r="J3" s="77" t="n">
        <v>13.02781056534853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0.15156046</v>
      </c>
      <c r="C5" s="55">
        <f>(D5/B5)</f>
        <v/>
      </c>
      <c r="D5" s="55" t="n">
        <v>1.9981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6.94e-06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8"/>
    <col width="9.140625" customWidth="1" style="14" min="39" max="16384"/>
  </cols>
  <sheetData>
    <row r="1"/>
    <row r="2"/>
    <row r="3">
      <c r="I3" t="inlineStr">
        <is>
          <t>Actual Price :</t>
        </is>
      </c>
      <c r="J3" s="77" t="n">
        <v>2.933211157911148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0.68950377</v>
      </c>
      <c r="C5" s="55">
        <f>(D5/B5)</f>
        <v/>
      </c>
      <c r="D5" s="55" t="n">
        <v>1.9981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1.35e-06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0.5144654883587926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3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0.006304673080257462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33.5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6.5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17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(-369/3)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D41" sqref="D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45"/>
    <col width="9.140625" customWidth="1" style="14" min="4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12.64644485151543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5.95e-06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0.6008139615202261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0.7223624400000001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2023-12-20T15:45:39Z</dcterms:modified>
  <cp:lastModifiedBy>Tiko</cp:lastModifiedBy>
</cp:coreProperties>
</file>