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6" l="1"/>
  <c r="C44" l="1"/>
  <c r="C16" l="1"/>
  <c r="C15" l="1"/>
  <c r="C13"/>
  <c r="C12" l="1"/>
  <c r="C28" l="1"/>
  <c r="C18" l="1"/>
  <c r="C24" l="1"/>
  <c r="C25" l="1"/>
  <c r="C31" l="1"/>
  <c r="C46" l="1"/>
  <c r="C21" l="1"/>
  <c r="C7" s="1"/>
  <c r="D21" l="1"/>
  <c r="D38"/>
  <c r="D41"/>
  <c r="N9"/>
  <c r="D35"/>
  <c r="D17"/>
  <c r="D37"/>
  <c r="D15"/>
  <c r="D40"/>
  <c r="D42"/>
  <c r="D7"/>
  <c r="E7" s="1"/>
  <c r="D34"/>
  <c r="D27"/>
  <c r="D26"/>
  <c r="D12"/>
  <c r="D50"/>
  <c r="D33"/>
  <c r="D43"/>
  <c r="D29"/>
  <c r="D25"/>
  <c r="D47"/>
  <c r="D24"/>
  <c r="D23"/>
  <c r="D19"/>
  <c r="D36"/>
  <c r="D55"/>
  <c r="D22"/>
  <c r="D28"/>
  <c r="D13"/>
  <c r="D45"/>
  <c r="D16"/>
  <c r="D53"/>
  <c r="D44"/>
  <c r="Q3"/>
  <c r="D32"/>
  <c r="N8"/>
  <c r="D48"/>
  <c r="D52"/>
  <c r="D31"/>
  <c r="D18"/>
  <c r="D14"/>
  <c r="D20"/>
  <c r="M9"/>
  <c r="D54"/>
  <c r="D30"/>
  <c r="M8"/>
  <c r="D39"/>
  <c r="D49"/>
  <c r="D51"/>
  <c r="D46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<sst xmlns="http://schemas.openxmlformats.org/spreadsheetml/2006/main" count="107" uniqueCount="67">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</sst>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1258.4111085764725</c:v>
                </c:pt>
                <c:pt idx="1">
                  <c:v>1287.9909499333648</c:v>
                </c:pt>
                <c:pt idx="2">
                  <c:v>362.59</c:v>
                </c:pt>
                <c:pt idx="3">
                  <c:v>316.76143838395063</c:v>
                </c:pt>
                <c:pt idx="4">
                  <c:v>1038.5518627063364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1258.4111085764725</v>
          </cell>
        </row>
      </sheetData>
      <sheetData sheetId="1">
        <row r="4">
          <cell r="J4">
            <v>1287.9909499333648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3.1453902778668388</v>
          </cell>
        </row>
      </sheetData>
      <sheetData sheetId="4">
        <row r="47">
          <cell r="M47">
            <v>117.75</v>
          </cell>
          <cell r="O47">
            <v>2.0093565927478352</v>
          </cell>
        </row>
      </sheetData>
      <sheetData sheetId="5">
        <row r="4">
          <cell r="C4">
            <v>-95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4.0201464845224892</v>
          </cell>
        </row>
      </sheetData>
      <sheetData sheetId="8">
        <row r="4">
          <cell r="J4">
            <v>44.116994615782666</v>
          </cell>
        </row>
      </sheetData>
      <sheetData sheetId="9">
        <row r="4">
          <cell r="J4">
            <v>12.729942220866992</v>
          </cell>
        </row>
      </sheetData>
      <sheetData sheetId="10">
        <row r="4">
          <cell r="J4">
            <v>22.989678210008602</v>
          </cell>
        </row>
      </sheetData>
      <sheetData sheetId="11">
        <row r="4">
          <cell r="J4">
            <v>13.183312005824041</v>
          </cell>
        </row>
      </sheetData>
      <sheetData sheetId="12">
        <row r="4">
          <cell r="J4">
            <v>60.524508155912514</v>
          </cell>
        </row>
      </sheetData>
      <sheetData sheetId="13">
        <row r="4">
          <cell r="J4">
            <v>3.6370850143880098</v>
          </cell>
        </row>
      </sheetData>
      <sheetData sheetId="14">
        <row r="4">
          <cell r="J4">
            <v>186.02837234501447</v>
          </cell>
        </row>
      </sheetData>
      <sheetData sheetId="15">
        <row r="4">
          <cell r="J4">
            <v>5.7152024131256454</v>
          </cell>
        </row>
      </sheetData>
      <sheetData sheetId="16">
        <row r="4">
          <cell r="J4">
            <v>41.624601436324028</v>
          </cell>
        </row>
      </sheetData>
      <sheetData sheetId="17">
        <row r="4">
          <cell r="J4">
            <v>6.2325901005814153</v>
          </cell>
        </row>
      </sheetData>
      <sheetData sheetId="18">
        <row r="4">
          <cell r="J4">
            <v>4.4407910187227282</v>
          </cell>
        </row>
      </sheetData>
      <sheetData sheetId="19">
        <row r="4">
          <cell r="J4">
            <v>13.501176600358139</v>
          </cell>
        </row>
      </sheetData>
      <sheetData sheetId="20">
        <row r="4">
          <cell r="J4">
            <v>2.3748558031370686</v>
          </cell>
        </row>
      </sheetData>
      <sheetData sheetId="21">
        <row r="4">
          <cell r="J4">
            <v>11.996754041848703</v>
          </cell>
        </row>
      </sheetData>
      <sheetData sheetId="22">
        <row r="4">
          <cell r="J4">
            <v>8.0611034395185293</v>
          </cell>
        </row>
      </sheetData>
      <sheetData sheetId="23">
        <row r="4">
          <cell r="J4">
            <v>11.79162716421961</v>
          </cell>
        </row>
      </sheetData>
      <sheetData sheetId="24">
        <row r="4">
          <cell r="J4">
            <v>4.0099651228345916</v>
          </cell>
        </row>
      </sheetData>
      <sheetData sheetId="25">
        <row r="4">
          <cell r="J4">
            <v>20.379893083150073</v>
          </cell>
        </row>
      </sheetData>
      <sheetData sheetId="26">
        <row r="4">
          <cell r="J4">
            <v>45.070910879749803</v>
          </cell>
        </row>
      </sheetData>
      <sheetData sheetId="27">
        <row r="4">
          <cell r="J4">
            <v>1.9975910369443046</v>
          </cell>
        </row>
      </sheetData>
      <sheetData sheetId="28">
        <row r="4">
          <cell r="J4">
            <v>50.259358645153412</v>
          </cell>
        </row>
      </sheetData>
      <sheetData sheetId="29">
        <row r="4">
          <cell r="J4">
            <v>45.142925492554369</v>
          </cell>
        </row>
      </sheetData>
      <sheetData sheetId="30">
        <row r="4">
          <cell r="J4">
            <v>2.1609780611073752</v>
          </cell>
        </row>
      </sheetData>
      <sheetData sheetId="31">
        <row r="4">
          <cell r="J4">
            <v>4.5795387708208519</v>
          </cell>
        </row>
      </sheetData>
      <sheetData sheetId="32">
        <row r="4">
          <cell r="J4">
            <v>3.0177722516752907</v>
          </cell>
        </row>
      </sheetData>
      <sheetData sheetId="33">
        <row r="4">
          <cell r="J4">
            <v>316.76143838395063</v>
          </cell>
        </row>
      </sheetData>
      <sheetData sheetId="34">
        <row r="4">
          <cell r="J4">
            <v>0.96517218013253703</v>
          </cell>
        </row>
      </sheetData>
      <sheetData sheetId="35">
        <row r="4">
          <cell r="J4">
            <v>12.398693471768025</v>
          </cell>
        </row>
      </sheetData>
      <sheetData sheetId="36">
        <row r="4">
          <cell r="J4">
            <v>19.32647401308202</v>
          </cell>
        </row>
      </sheetData>
      <sheetData sheetId="37">
        <row r="4">
          <cell r="J4">
            <v>2.0497696460146582</v>
          </cell>
        </row>
      </sheetData>
      <sheetData sheetId="38">
        <row r="4">
          <cell r="J4">
            <v>2.0225385105786939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362.59</f>
        <v>362.59</v>
      </c>
      <c r="P2" t="s">
        <v>8</v>
      </c>
      <c r="Q2" s="10">
        <f>N2+K2+H2</f>
        <v>442.14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0.10368394444469634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4264.3053596001228</v>
      </c>
      <c r="D7" s="20">
        <f>(C7*[1]Feuil1!$K$2-C4)/C4</f>
        <v>0.51239820001237979</v>
      </c>
      <c r="E7" s="31">
        <f>C7-C7/(1+D7)</f>
        <v>1444.7401422088183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1258.4111085764725</v>
      </c>
    </row>
    <row r="9" spans="2:20">
      <c r="M9" s="17" t="str">
        <f>IF(C13&gt;C7*Params!F8,B13,"Others")</f>
        <v>BTC</v>
      </c>
      <c r="N9" s="18">
        <f>IF(C13&gt;C7*0.1,C13,C7)</f>
        <v>1287.9909499333648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316.76143838395063</v>
      </c>
    </row>
    <row r="12" spans="2:20">
      <c r="B12" s="7" t="s">
        <v>19</v>
      </c>
      <c r="C12" s="1">
        <f>[2]ETH!J4</f>
        <v>1258.4111085764725</v>
      </c>
      <c r="D12" s="20">
        <f>C12/$C$7</f>
        <v>0.29510342305656967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1038.5518627063364</v>
      </c>
    </row>
    <row r="13" spans="2:20">
      <c r="B13" s="7" t="s">
        <v>4</v>
      </c>
      <c r="C13" s="1">
        <f>[2]BTC!J4</f>
        <v>1287.9909499333648</v>
      </c>
      <c r="D13" s="20">
        <f t="shared" ref="D13:D55" si="0">C13/$C$7</f>
        <v>0.30204003731434087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362.59</v>
      </c>
      <c r="D14" s="20">
        <f t="shared" si="0"/>
        <v>8.5029089012987849E-2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316.76143838395063</v>
      </c>
      <c r="D15" s="20">
        <f t="shared" si="0"/>
        <v>7.4282072148241826E-2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186.02837234501447</v>
      </c>
      <c r="D16" s="20">
        <f t="shared" si="0"/>
        <v>4.362454295779112E-2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95</v>
      </c>
      <c r="D17" s="20">
        <f t="shared" si="0"/>
        <v>2.2277954318193679E-2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2.7612938115445324E-2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1.4668274132663311E-2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60.524508155912514</v>
      </c>
      <c r="D20" s="20">
        <f t="shared" si="0"/>
        <v>1.419328660872168E-2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45.142925492554369</v>
      </c>
      <c r="D21" s="20">
        <f t="shared" si="0"/>
        <v>1.0586231914871022E-2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49.31</v>
      </c>
      <c r="D22" s="20">
        <f t="shared" si="0"/>
        <v>1.1563430815054003E-2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45.070910879749803</v>
      </c>
      <c r="D23" s="20">
        <f t="shared" si="0"/>
        <v>1.0569344143773101E-2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44.116994615782666</v>
      </c>
      <c r="D24" s="20">
        <f t="shared" si="0"/>
        <v>1.0345646217962133E-2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50.259358645153412</v>
      </c>
      <c r="D25" s="20">
        <f t="shared" si="0"/>
        <v>1.1786059957457266E-2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41.624601436324028</v>
      </c>
      <c r="D26" s="20">
        <f t="shared" si="0"/>
        <v>9.7611680980152181E-3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7.0914246166544938E-3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22.989678210008602</v>
      </c>
      <c r="D28" s="20">
        <f t="shared" si="0"/>
        <v>5.3911894837109916E-3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20.379893083150073</v>
      </c>
      <c r="D29" s="20">
        <f t="shared" si="0"/>
        <v>4.7791823906956701E-3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19.32647401308202</v>
      </c>
      <c r="D30" s="20">
        <f t="shared" si="0"/>
        <v>4.5321505810020897E-3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13.501176600358139</v>
      </c>
      <c r="D31" s="20">
        <f t="shared" si="0"/>
        <v>3.1660904794173056E-3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13.183312005824041</v>
      </c>
      <c r="D32" s="20">
        <f t="shared" si="0"/>
        <v>3.091549711876234E-3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12.729942220866992</v>
      </c>
      <c r="D33" s="20">
        <f t="shared" si="0"/>
        <v>2.9852323291549455E-3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12.398693471768025</v>
      </c>
      <c r="D34" s="20">
        <f t="shared" si="0"/>
        <v>2.9075529133614133E-3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11.996754041848703</v>
      </c>
      <c r="D35" s="20">
        <f t="shared" si="0"/>
        <v>2.8132961948516924E-3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11.79162716421961</v>
      </c>
      <c r="D36" s="20">
        <f t="shared" si="0"/>
        <v>2.7651929610700648E-3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2.4623002141161434E-3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8.0611034395185293</v>
      </c>
      <c r="D38" s="20">
        <f t="shared" si="0"/>
        <v>1.8903673071560814E-3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6.2325901005814153</v>
      </c>
      <c r="D39" s="20">
        <f t="shared" si="0"/>
        <v>1.4615721846818832E-3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5.7152024131256454</v>
      </c>
      <c r="D40" s="20">
        <f t="shared" si="0"/>
        <v>1.3402422976720358E-3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4.5795387708208519</v>
      </c>
      <c r="D41" s="20">
        <f t="shared" si="0"/>
        <v>1.0739237424709871E-3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4.4407910187227282</v>
      </c>
      <c r="D42" s="20">
        <f t="shared" si="0"/>
        <v>1.0413867310710494E-3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4.0201464845224892</v>
      </c>
      <c r="D43" s="20">
        <f t="shared" si="0"/>
        <v>9.4274357615409395E-4</v>
      </c>
    </row>
    <row r="44" spans="2:14">
      <c r="B44" s="22" t="s">
        <v>23</v>
      </c>
      <c r="C44" s="9">
        <f>[2]LUNA!J4</f>
        <v>4.0099651228345916</v>
      </c>
      <c r="D44" s="20">
        <f t="shared" si="0"/>
        <v>9.4035599814798877E-4</v>
      </c>
    </row>
    <row r="45" spans="2:14">
      <c r="B45" s="22" t="s">
        <v>36</v>
      </c>
      <c r="C45" s="9">
        <f>[2]AMP!$J$4</f>
        <v>3.6370850143880098</v>
      </c>
      <c r="D45" s="20">
        <f t="shared" si="0"/>
        <v>8.52913829493925E-4</v>
      </c>
    </row>
    <row r="46" spans="2:14">
      <c r="B46" s="22" t="s">
        <v>62</v>
      </c>
      <c r="C46" s="10">
        <f>[2]SEI!$J$4</f>
        <v>2.1609780611073752</v>
      </c>
      <c r="D46" s="20">
        <f t="shared" si="0"/>
        <v>5.0675968976809319E-4</v>
      </c>
    </row>
    <row r="47" spans="2:14">
      <c r="B47" s="7" t="s">
        <v>25</v>
      </c>
      <c r="C47" s="1">
        <f>[2]POLIS!J4</f>
        <v>3.1453902778668388</v>
      </c>
      <c r="D47" s="20">
        <f t="shared" si="0"/>
        <v>7.3760906234955745E-4</v>
      </c>
    </row>
    <row r="48" spans="2:14">
      <c r="B48" s="22" t="s">
        <v>40</v>
      </c>
      <c r="C48" s="9">
        <f>[2]SHPING!$J$4</f>
        <v>3.0177722516752907</v>
      </c>
      <c r="D48" s="20">
        <f t="shared" si="0"/>
        <v>7.0768202490036427E-4</v>
      </c>
    </row>
    <row r="49" spans="2:4">
      <c r="B49" s="22" t="s">
        <v>50</v>
      </c>
      <c r="C49" s="9">
        <f>[2]KAVA!$J$4</f>
        <v>2.3748558031370686</v>
      </c>
      <c r="D49" s="20">
        <f t="shared" si="0"/>
        <v>5.5691504310089238E-4</v>
      </c>
    </row>
    <row r="50" spans="2:4">
      <c r="B50" s="22" t="s">
        <v>63</v>
      </c>
      <c r="C50" s="10">
        <f>[2]MEME!$J$4</f>
        <v>1.9975910369443046</v>
      </c>
      <c r="D50" s="20">
        <f t="shared" si="0"/>
        <v>4.6844465123661432E-4</v>
      </c>
    </row>
    <row r="51" spans="2:4">
      <c r="B51" s="7" t="s">
        <v>28</v>
      </c>
      <c r="C51" s="1">
        <f>[2]ATLAS!O47</f>
        <v>2.0093565927478352</v>
      </c>
      <c r="D51" s="20">
        <f t="shared" si="0"/>
        <v>4.7120373033892178E-4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3.9790621377056202E-4</v>
      </c>
    </row>
    <row r="53" spans="2:4">
      <c r="B53" s="22" t="s">
        <v>65</v>
      </c>
      <c r="C53" s="10">
        <f>[2]DYDX!$J$4</f>
        <v>2.0225385105786939</v>
      </c>
      <c r="D53" s="20">
        <f t="shared" si="0"/>
        <v>4.7429495311010131E-4</v>
      </c>
    </row>
    <row r="54" spans="2:4">
      <c r="B54" s="22" t="s">
        <v>66</v>
      </c>
      <c r="C54" s="10">
        <f>[2]TIA!$J$4</f>
        <v>2.0497696460146582</v>
      </c>
      <c r="D54" s="20">
        <f t="shared" si="0"/>
        <v>4.8068078459720609E-4</v>
      </c>
    </row>
    <row r="55" spans="2:4">
      <c r="B55" s="22" t="s">
        <v>43</v>
      </c>
      <c r="C55" s="9">
        <f>[2]TRX!$J$4</f>
        <v>0.96517218013253703</v>
      </c>
      <c r="D55" s="20">
        <f t="shared" si="0"/>
        <v>2.2633749198088484E-4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2023-12-20T18:57:49Z</dcterms:modified>
</cp:coreProperties>
</file>