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K2"/>
  <c r="H2"/>
  <c r="C51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27"/>
  <c r="C50" l="1"/>
  <c r="C14"/>
  <c r="C4"/>
  <c r="C37"/>
  <c r="C21"/>
  <c r="C43" l="1"/>
  <c r="C45"/>
  <c r="C48" l="1"/>
  <c r="C47" l="1"/>
  <c r="C54"/>
  <c r="C18"/>
  <c r="C19"/>
  <c r="C46" l="1"/>
  <c r="C36" l="1"/>
  <c r="C33" l="1"/>
  <c r="C40" l="1"/>
  <c r="C55" l="1"/>
  <c r="C30" l="1"/>
  <c r="C32"/>
  <c r="C41" l="1"/>
  <c r="C42" l="1"/>
  <c r="C29" l="1"/>
  <c r="C39" l="1"/>
  <c r="C34" l="1"/>
  <c r="C38"/>
  <c r="C35"/>
  <c r="C23" l="1"/>
  <c r="C20"/>
  <c r="C26" l="1"/>
  <c r="C44" l="1"/>
  <c r="C16" l="1"/>
  <c r="C15" l="1"/>
  <c r="C12"/>
  <c r="C13" l="1"/>
  <c r="C28" l="1"/>
  <c r="C24" l="1"/>
  <c r="C22" l="1"/>
  <c r="C31" l="1"/>
  <c r="C49" l="1"/>
  <c r="C25" l="1"/>
  <c r="C17" l="1"/>
  <c r="C52" l="1"/>
  <c r="C7" l="1"/>
  <c r="D52" s="1"/>
  <c r="D21" l="1"/>
  <c r="D41"/>
  <c r="D35"/>
  <c r="D37"/>
  <c r="D40"/>
  <c r="D7"/>
  <c r="E7" s="1"/>
  <c r="D27"/>
  <c r="D12"/>
  <c r="D33"/>
  <c r="D29"/>
  <c r="D47"/>
  <c r="D23"/>
  <c r="D36"/>
  <c r="D22"/>
  <c r="D13"/>
  <c r="D16"/>
  <c r="D44"/>
  <c r="D32"/>
  <c r="D48"/>
  <c r="D31"/>
  <c r="D14"/>
  <c r="M9"/>
  <c r="D30"/>
  <c r="D39"/>
  <c r="D51"/>
  <c r="D53"/>
  <c r="N8"/>
  <c r="D20"/>
  <c r="M8"/>
  <c r="D46"/>
  <c r="D38"/>
  <c r="N9"/>
  <c r="D17"/>
  <c r="D15"/>
  <c r="D42"/>
  <c r="D34"/>
  <c r="D26"/>
  <c r="D50"/>
  <c r="D43"/>
  <c r="D25"/>
  <c r="D24"/>
  <c r="D19"/>
  <c r="D55"/>
  <c r="D28"/>
  <c r="D45"/>
  <c r="Q3"/>
  <c r="D18"/>
  <c r="D54"/>
  <c r="D49"/>
  <c r="M10" l="1"/>
  <c r="N10"/>
  <c r="N11" l="1"/>
  <c r="M11"/>
  <c r="N12" l="1"/>
  <c r="M12"/>
  <c r="M13" l="1"/>
  <c r="N13"/>
  <c r="M14" l="1"/>
  <c r="N14"/>
  <c r="M15" l="1"/>
  <c r="N15"/>
  <c r="M16" l="1"/>
  <c r="N16"/>
  <c r="M17" l="1"/>
  <c r="N17"/>
  <c r="M18" l="1"/>
  <c r="N18"/>
  <c r="M19" l="1"/>
  <c r="N19"/>
  <c r="M20" l="1"/>
  <c r="N20"/>
  <c r="M21" l="1"/>
  <c r="N21"/>
  <c r="M22" l="1"/>
  <c r="N22"/>
  <c r="M23" l="1"/>
  <c r="N23"/>
  <c r="M24" l="1"/>
  <c r="N24"/>
  <c r="N25" l="1"/>
  <c r="M25"/>
  <c r="N26" l="1"/>
  <c r="M26"/>
  <c r="M27" l="1"/>
  <c r="N27"/>
  <c r="M28" l="1"/>
  <c r="N28"/>
  <c r="M29" l="1"/>
  <c r="N29"/>
  <c r="M30" l="1"/>
  <c r="N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N40" l="1"/>
  <c r="M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<sst xmlns="http://schemas.openxmlformats.org/spreadsheetml/2006/main" count="107" uniqueCount="67">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</sst>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1273.1923468140303</c:v>
                </c:pt>
                <c:pt idx="1">
                  <c:v>1256.0452364633368</c:v>
                </c:pt>
                <c:pt idx="2">
                  <c:v>362.61</c:v>
                </c:pt>
                <c:pt idx="3">
                  <c:v>353.37205027298785</c:v>
                </c:pt>
                <c:pt idx="4">
                  <c:v>1068.4034790515811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1256.0452364633368</v>
          </cell>
        </row>
      </sheetData>
      <sheetData sheetId="1">
        <row r="4">
          <cell r="J4">
            <v>1273.1923468140303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3.2833951008127444</v>
          </cell>
        </row>
      </sheetData>
      <sheetData sheetId="4">
        <row r="47">
          <cell r="M47">
            <v>111.01</v>
          </cell>
          <cell r="O47">
            <v>1.8925347784522586</v>
          </cell>
        </row>
      </sheetData>
      <sheetData sheetId="5">
        <row r="4">
          <cell r="C4">
            <v>-103.33333333333333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4.7488019207493224</v>
          </cell>
        </row>
      </sheetData>
      <sheetData sheetId="8">
        <row r="4">
          <cell r="J4">
            <v>44.796924280189273</v>
          </cell>
        </row>
      </sheetData>
      <sheetData sheetId="9">
        <row r="4">
          <cell r="J4">
            <v>13.777523336846741</v>
          </cell>
        </row>
      </sheetData>
      <sheetData sheetId="10">
        <row r="4">
          <cell r="J4">
            <v>22.795935499039256</v>
          </cell>
        </row>
      </sheetData>
      <sheetData sheetId="11">
        <row r="4">
          <cell r="J4">
            <v>13.850461822635177</v>
          </cell>
        </row>
      </sheetData>
      <sheetData sheetId="12">
        <row r="4">
          <cell r="J4">
            <v>61.981303658531125</v>
          </cell>
        </row>
      </sheetData>
      <sheetData sheetId="13">
        <row r="4">
          <cell r="J4">
            <v>3.6389936929823286</v>
          </cell>
        </row>
      </sheetData>
      <sheetData sheetId="14">
        <row r="4">
          <cell r="J4">
            <v>193.16283807328821</v>
          </cell>
        </row>
      </sheetData>
      <sheetData sheetId="15">
        <row r="4">
          <cell r="J4">
            <v>5.8470724038570401</v>
          </cell>
        </row>
      </sheetData>
      <sheetData sheetId="16">
        <row r="4">
          <cell r="J4">
            <v>48.371388300421692</v>
          </cell>
        </row>
      </sheetData>
      <sheetData sheetId="17">
        <row r="4">
          <cell r="J4">
            <v>6.1540336891967948</v>
          </cell>
        </row>
      </sheetData>
      <sheetData sheetId="18">
        <row r="4">
          <cell r="J4">
            <v>4.3614283547636692</v>
          </cell>
        </row>
      </sheetData>
      <sheetData sheetId="19">
        <row r="4">
          <cell r="J4">
            <v>13.179773844441032</v>
          </cell>
        </row>
      </sheetData>
      <sheetData sheetId="20">
        <row r="4">
          <cell r="J4">
            <v>2.412547737867226</v>
          </cell>
        </row>
      </sheetData>
      <sheetData sheetId="21">
        <row r="4">
          <cell r="J4">
            <v>12.130901628993291</v>
          </cell>
        </row>
      </sheetData>
      <sheetData sheetId="22">
        <row r="4">
          <cell r="J4">
            <v>8.220665521483097</v>
          </cell>
        </row>
      </sheetData>
      <sheetData sheetId="23">
        <row r="4">
          <cell r="J4">
            <v>11.579821094306711</v>
          </cell>
        </row>
      </sheetData>
      <sheetData sheetId="24">
        <row r="4">
          <cell r="J4">
            <v>3.9468939313698264</v>
          </cell>
        </row>
      </sheetData>
      <sheetData sheetId="25">
        <row r="4">
          <cell r="J4">
            <v>20.17951354385001</v>
          </cell>
        </row>
      </sheetData>
      <sheetData sheetId="26">
        <row r="4">
          <cell r="J4">
            <v>46.010387043455573</v>
          </cell>
        </row>
      </sheetData>
      <sheetData sheetId="27">
        <row r="4">
          <cell r="J4">
            <v>1.975791985382803</v>
          </cell>
        </row>
      </sheetData>
      <sheetData sheetId="28">
        <row r="4">
          <cell r="J4">
            <v>49.438477827773653</v>
          </cell>
        </row>
      </sheetData>
      <sheetData sheetId="29">
        <row r="4">
          <cell r="J4">
            <v>53.805269279064049</v>
          </cell>
        </row>
      </sheetData>
      <sheetData sheetId="30">
        <row r="4">
          <cell r="J4">
            <v>2.1455790029264121</v>
          </cell>
        </row>
      </sheetData>
      <sheetData sheetId="31">
        <row r="4">
          <cell r="J4">
            <v>4.5917096130497823</v>
          </cell>
        </row>
      </sheetData>
      <sheetData sheetId="32">
        <row r="4">
          <cell r="J4">
            <v>2.8564835309163747</v>
          </cell>
        </row>
      </sheetData>
      <sheetData sheetId="33">
        <row r="4">
          <cell r="J4">
            <v>353.37205027298785</v>
          </cell>
        </row>
      </sheetData>
      <sheetData sheetId="34">
        <row r="4">
          <cell r="J4">
            <v>0.97586543949657156</v>
          </cell>
        </row>
      </sheetData>
      <sheetData sheetId="35">
        <row r="4">
          <cell r="J4">
            <v>12.369422572531567</v>
          </cell>
        </row>
      </sheetData>
      <sheetData sheetId="36">
        <row r="4">
          <cell r="J4">
            <v>19.231301669395506</v>
          </cell>
        </row>
      </sheetData>
      <sheetData sheetId="37">
        <row r="4">
          <cell r="J4">
            <v>2.966580590626072</v>
          </cell>
        </row>
      </sheetData>
      <sheetData sheetId="38">
        <row r="4">
          <cell r="J4">
            <v>3.0837313495522398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C17" sqref="C17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24.71+5.53</f>
        <v>30.240000000000002</v>
      </c>
      <c r="J2" t="s">
        <v>6</v>
      </c>
      <c r="K2" s="9">
        <f>11.78+37.53</f>
        <v>49.31</v>
      </c>
      <c r="M2" t="s">
        <v>59</v>
      </c>
      <c r="N2" s="9">
        <f>362.61</f>
        <v>362.61</v>
      </c>
      <c r="P2" t="s">
        <v>8</v>
      </c>
      <c r="Q2" s="10">
        <f>N2+K2+H2</f>
        <v>442.16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0.10250315997896567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4313.6231126019356</v>
      </c>
      <c r="D7" s="20">
        <f>(C7*[1]Feuil1!$K$2-C4)/C4</f>
        <v>0.52988946167840445</v>
      </c>
      <c r="E7" s="31">
        <f>C7-C7/(1+D7)</f>
        <v>1494.0578952106316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1273.1923468140303</v>
      </c>
    </row>
    <row r="9" spans="2:20">
      <c r="M9" s="17" t="str">
        <f>IF(C13&gt;C7*Params!F8,B13,"Others")</f>
        <v>ETH</v>
      </c>
      <c r="N9" s="18">
        <f>IF(C13&gt;C7*0.1,C13,C7)</f>
        <v>1256.0452364633368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362.61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353.37205027298785</v>
      </c>
    </row>
    <row r="12" spans="2:20">
      <c r="B12" s="7" t="s">
        <v>4</v>
      </c>
      <c r="C12" s="1">
        <f>[2]BTC!J4</f>
        <v>1273.1923468140303</v>
      </c>
      <c r="D12" s="20">
        <f>C12/$C$7</f>
        <v>0.2951561398802996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1068.4034790515811</v>
      </c>
    </row>
    <row r="13" spans="2:20">
      <c r="B13" s="7" t="s">
        <v>19</v>
      </c>
      <c r="C13" s="1">
        <f>[2]ETH!J4</f>
        <v>1256.0452364633368</v>
      </c>
      <c r="D13" s="20">
        <f t="shared" ref="D13:D55" si="0">C13/$C$7</f>
        <v>0.29118103359421738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362.61</v>
      </c>
      <c r="D14" s="20">
        <f t="shared" si="0"/>
        <v>8.4061585941678896E-2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353.37205027298785</v>
      </c>
      <c r="D15" s="20">
        <f t="shared" si="0"/>
        <v>8.1920010406249244E-2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193.16283807328821</v>
      </c>
      <c r="D16" s="20">
        <f t="shared" si="0"/>
        <v>4.4779720673550981E-2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111.01</v>
      </c>
      <c r="D17" s="20">
        <f t="shared" si="0"/>
        <v>2.5734747126074223E-2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103.33333333333333</v>
      </c>
      <c r="D18" s="20">
        <f>C18/$C$7</f>
        <v>2.395511398097171E-2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1.4500571414610778E-2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61.981303658531125</v>
      </c>
      <c r="D20" s="20">
        <f t="shared" si="0"/>
        <v>1.4368734133832245E-2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7" t="s">
        <v>6</v>
      </c>
      <c r="C21" s="1">
        <f>$K$2</f>
        <v>49.31</v>
      </c>
      <c r="D21" s="20">
        <f t="shared" si="0"/>
        <v>1.1431225842597243E-2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57</v>
      </c>
      <c r="C22" s="9">
        <f>[2]MINA!$J$4</f>
        <v>49.438477827773653</v>
      </c>
      <c r="D22" s="20">
        <f t="shared" si="0"/>
        <v>1.1461010045903811E-2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46.010387043455573</v>
      </c>
      <c r="D23" s="20">
        <f t="shared" si="0"/>
        <v>1.0666297412270345E-2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44.796924280189273</v>
      </c>
      <c r="D24" s="20">
        <f t="shared" si="0"/>
        <v>1.0384988004473159E-2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53.805269279064049</v>
      </c>
      <c r="D25" s="20">
        <f t="shared" si="0"/>
        <v>1.2473335726034079E-2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48.371388300421692</v>
      </c>
      <c r="D26" s="20">
        <f t="shared" si="0"/>
        <v>1.121363342084945E-2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30.240000000000002</v>
      </c>
      <c r="D27" s="20">
        <f t="shared" si="0"/>
        <v>7.010348194689528E-3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22.795935499039256</v>
      </c>
      <c r="D28" s="20">
        <f t="shared" si="0"/>
        <v>5.284637740474496E-3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20.17951354385001</v>
      </c>
      <c r="D29" s="20">
        <f t="shared" si="0"/>
        <v>4.6780891647434453E-3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19.231301669395506</v>
      </c>
      <c r="D30" s="20">
        <f t="shared" si="0"/>
        <v>4.4582711950918149E-3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13.179773844441032</v>
      </c>
      <c r="D31" s="20">
        <f t="shared" si="0"/>
        <v>3.0553837227775609E-3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13.850461822635177</v>
      </c>
      <c r="D32" s="20">
        <f t="shared" si="0"/>
        <v>3.2108650804869954E-3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13.777523336846741</v>
      </c>
      <c r="D33" s="20">
        <f t="shared" si="0"/>
        <v>3.1939562120289811E-3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12.369422572531567</v>
      </c>
      <c r="D34" s="20">
        <f t="shared" si="0"/>
        <v>2.8675251058432063E-3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12.130901628993291</v>
      </c>
      <c r="D35" s="20">
        <f t="shared" si="0"/>
        <v>2.8122303020757067E-3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11.579821094306711</v>
      </c>
      <c r="D36" s="20">
        <f t="shared" si="0"/>
        <v>2.6844767825165597E-3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2.4341486787116417E-3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8.220665521483097</v>
      </c>
      <c r="D38" s="20">
        <f t="shared" si="0"/>
        <v>1.9057449635474693E-3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6.1540336891967948</v>
      </c>
      <c r="D39" s="20">
        <f t="shared" si="0"/>
        <v>1.4266507593624102E-3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5.8470724038570401</v>
      </c>
      <c r="D40" s="20">
        <f t="shared" si="0"/>
        <v>1.3554898634457063E-3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4.5917096130497823</v>
      </c>
      <c r="D41" s="20">
        <f t="shared" si="0"/>
        <v>1.0644670369173972E-3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4.3614283547636692</v>
      </c>
      <c r="D42" s="20">
        <f t="shared" si="0"/>
        <v>1.0110823873374737E-3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4.7488019207493224</v>
      </c>
      <c r="D43" s="20">
        <f t="shared" si="0"/>
        <v>1.1008847543671684E-3</v>
      </c>
    </row>
    <row r="44" spans="2:14">
      <c r="B44" s="22" t="s">
        <v>23</v>
      </c>
      <c r="C44" s="9">
        <f>[2]LUNA!J4</f>
        <v>3.9468939313698264</v>
      </c>
      <c r="D44" s="20">
        <f t="shared" si="0"/>
        <v>9.1498349029131988E-4</v>
      </c>
    </row>
    <row r="45" spans="2:14">
      <c r="B45" s="22" t="s">
        <v>36</v>
      </c>
      <c r="C45" s="9">
        <f>[2]AMP!$J$4</f>
        <v>3.6389936929823286</v>
      </c>
      <c r="D45" s="20">
        <f t="shared" si="0"/>
        <v>8.4360492282027925E-4</v>
      </c>
    </row>
    <row r="46" spans="2:14">
      <c r="B46" s="7" t="s">
        <v>25</v>
      </c>
      <c r="C46" s="1">
        <f>[2]POLIS!J4</f>
        <v>3.2833951008127444</v>
      </c>
      <c r="D46" s="20">
        <f t="shared" si="0"/>
        <v>7.6116874726967799E-4</v>
      </c>
    </row>
    <row r="47" spans="2:14">
      <c r="B47" s="22" t="s">
        <v>40</v>
      </c>
      <c r="C47" s="9">
        <f>[2]SHPING!$J$4</f>
        <v>2.8564835309163747</v>
      </c>
      <c r="D47" s="20">
        <f t="shared" si="0"/>
        <v>6.6220053452777691E-4</v>
      </c>
    </row>
    <row r="48" spans="2:14">
      <c r="B48" s="22" t="s">
        <v>50</v>
      </c>
      <c r="C48" s="9">
        <f>[2]KAVA!$J$4</f>
        <v>2.412547737867226</v>
      </c>
      <c r="D48" s="20">
        <f t="shared" si="0"/>
        <v>5.5928570366269221E-4</v>
      </c>
    </row>
    <row r="49" spans="2:4">
      <c r="B49" s="22" t="s">
        <v>62</v>
      </c>
      <c r="C49" s="10">
        <f>[2]SEI!$J$4</f>
        <v>2.1455790029264121</v>
      </c>
      <c r="D49" s="20">
        <f t="shared" si="0"/>
        <v>4.9739602809950167E-4</v>
      </c>
    </row>
    <row r="50" spans="2:4">
      <c r="B50" s="22" t="s">
        <v>65</v>
      </c>
      <c r="C50" s="10">
        <f>[2]DYDX!$J$4</f>
        <v>3.0837313495522398</v>
      </c>
      <c r="D50" s="20">
        <f t="shared" si="0"/>
        <v>7.1488196095373824E-4</v>
      </c>
    </row>
    <row r="51" spans="2:4">
      <c r="B51" s="22" t="s">
        <v>66</v>
      </c>
      <c r="C51" s="10">
        <f>[2]TIA!$J$4</f>
        <v>2.966580590626072</v>
      </c>
      <c r="D51" s="20">
        <f t="shared" si="0"/>
        <v>6.8772364047276705E-4</v>
      </c>
    </row>
    <row r="52" spans="2:4">
      <c r="B52" s="7" t="s">
        <v>28</v>
      </c>
      <c r="C52" s="1">
        <f>[2]ATLAS!O47</f>
        <v>1.8925347784522586</v>
      </c>
      <c r="D52" s="20">
        <f t="shared" si="0"/>
        <v>4.3873438384622805E-4</v>
      </c>
    </row>
    <row r="53" spans="2:4">
      <c r="B53" s="22" t="s">
        <v>63</v>
      </c>
      <c r="C53" s="10">
        <f>[2]MEME!$J$4</f>
        <v>1.975791985382803</v>
      </c>
      <c r="D53" s="20">
        <f t="shared" si="0"/>
        <v>4.5803537625034292E-4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3.9335694280822562E-4</v>
      </c>
    </row>
    <row r="55" spans="2:4">
      <c r="B55" s="22" t="s">
        <v>43</v>
      </c>
      <c r="C55" s="9">
        <f>[2]TRX!$J$4</f>
        <v>0.97586543949657156</v>
      </c>
      <c r="D55" s="20">
        <f t="shared" si="0"/>
        <v>2.2622872096675573E-4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N12" sqref="N12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2023-12-21T20:27:23Z</dcterms:modified>
</cp:coreProperties>
</file>