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T2" l="1"/>
  <c r="K2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28" i="2"/>
  <c r="Q2" i="1" l="1"/>
  <c r="C40"/>
  <c r="C30" l="1"/>
  <c r="C14"/>
  <c r="C4"/>
  <c r="C37"/>
  <c r="C20"/>
  <c r="C48" l="1"/>
  <c r="C44" l="1"/>
  <c r="C26" l="1"/>
  <c r="C28" l="1"/>
  <c r="C36" l="1"/>
  <c r="C55"/>
  <c r="C42"/>
  <c r="C33"/>
  <c r="C16"/>
  <c r="C46"/>
  <c r="C22"/>
  <c r="C34"/>
  <c r="C53"/>
  <c r="C18"/>
  <c r="C49"/>
  <c r="C19"/>
  <c r="C35" l="1"/>
  <c r="C27"/>
  <c r="C39"/>
  <c r="C52"/>
  <c r="C54"/>
  <c r="C24"/>
  <c r="C47"/>
  <c r="C29"/>
  <c r="C15" l="1"/>
  <c r="C43"/>
  <c r="C25"/>
  <c r="C31"/>
  <c r="C41"/>
  <c r="C23"/>
  <c r="C21"/>
  <c r="C38"/>
  <c r="C50" l="1"/>
  <c r="C13"/>
  <c r="C32" l="1"/>
  <c r="C17" l="1"/>
  <c r="C51" l="1"/>
  <c r="C45" l="1"/>
  <c r="C12" l="1"/>
  <c r="C7" l="1"/>
  <c r="D14" l="1"/>
  <c r="D30"/>
  <c r="D18"/>
  <c r="D35"/>
  <c r="D47"/>
  <c r="D24"/>
  <c r="D53"/>
  <c r="D15"/>
  <c r="D19"/>
  <c r="D44"/>
  <c r="D41"/>
  <c r="D54"/>
  <c r="Q3"/>
  <c r="D25"/>
  <c r="M9"/>
  <c r="D38"/>
  <c r="D28"/>
  <c r="N9"/>
  <c r="D20"/>
  <c r="D31"/>
  <c r="D52"/>
  <c r="D13"/>
  <c r="D55"/>
  <c r="D45"/>
  <c r="D50"/>
  <c r="D43"/>
  <c r="D34"/>
  <c r="D33"/>
  <c r="D51"/>
  <c r="D49"/>
  <c r="D27"/>
  <c r="D17"/>
  <c r="D42"/>
  <c r="D46"/>
  <c r="D22"/>
  <c r="D39"/>
  <c r="D7"/>
  <c r="E7" s="1"/>
  <c r="D21"/>
  <c r="D26"/>
  <c r="D32"/>
  <c r="D37"/>
  <c r="D16"/>
  <c r="D36"/>
  <c r="D48"/>
  <c r="D40"/>
  <c r="D23"/>
  <c r="D29"/>
  <c r="N8"/>
  <c r="D12"/>
  <c r="M8"/>
  <c r="M10" l="1"/>
  <c r="N10"/>
  <c r="N11" l="1"/>
  <c r="M11"/>
  <c r="N12" l="1"/>
  <c r="M12"/>
  <c r="M13" l="1"/>
  <c r="N13"/>
  <c r="M14" l="1"/>
  <c r="N14"/>
  <c r="M15" l="1"/>
  <c r="N15"/>
  <c r="M16" l="1"/>
  <c r="N16"/>
  <c r="M17" l="1"/>
  <c r="N17"/>
  <c r="M18" l="1"/>
  <c r="N18"/>
  <c r="M19" l="1"/>
  <c r="N19"/>
  <c r="N20" l="1"/>
  <c r="M20"/>
  <c r="N21" l="1"/>
  <c r="M21"/>
  <c r="M22" l="1"/>
  <c r="N22"/>
  <c r="M23" l="1"/>
  <c r="N23"/>
  <c r="M24" l="1"/>
  <c r="N24"/>
  <c r="M25" l="1"/>
  <c r="N25"/>
  <c r="M26" l="1"/>
  <c r="N26"/>
  <c r="N27" l="1"/>
  <c r="M27"/>
  <c r="N28" l="1"/>
  <c r="M28"/>
  <c r="M29" l="1"/>
  <c r="N29"/>
  <c r="M30" l="1"/>
  <c r="N30"/>
  <c r="N31" l="1"/>
  <c r="M31"/>
  <c r="N32" l="1"/>
  <c r="M32"/>
  <c r="M33" l="1"/>
  <c r="N33"/>
  <c r="M34" l="1"/>
  <c r="N34"/>
  <c r="M35" l="1"/>
  <c r="N35"/>
  <c r="N36" l="1"/>
  <c r="M36"/>
  <c r="M37" l="1"/>
  <c r="N37"/>
  <c r="N38" l="1"/>
  <c r="M38"/>
  <c r="M39" l="1"/>
  <c r="N39"/>
  <c r="N40" l="1"/>
  <c r="M40"/>
  <c r="N41" l="1"/>
  <c r="M41"/>
  <c r="M42" l="1"/>
  <c r="N42"/>
</calcChain>
</file>

<file path=xl/sharedStrings.xml><?xml version="1.0" encoding="utf-8"?>
<sst xmlns="http://schemas.openxmlformats.org/spreadsheetml/2006/main" count="110" uniqueCount="68">
  <si>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</si>
  <si>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</si>
  <si>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</si>
  <si>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</si>
  <si>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</si>
  <si>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</si>
  <si>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</si>
  <si>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</si>
  <si>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</si>
  <si>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</si>
  <si>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</si>
  <si>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</si>
  <si>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</si>
  <si>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</si>
  <si>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</si>
  <si>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</si>
  <si>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</si>
  <si>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</si>
  <si>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</si>
  <si>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</si>
  <si>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</si>
  <si>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</si>
  <si>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</si>
  <si>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</si>
  <si>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</si>
  <si>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</si>
  <si>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</si>
  <si>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</si>
  <si>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</si>
  <si>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</si>
  <si>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</si>
  <si>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</si>
  <si>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</si>
  <si>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</si>
  <si>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</si>
  <si>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</si>
  <si>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</si>
  <si>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</si>
  <si>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</si>
  <si>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</si>
  <si>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</si>
  <si>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</si>
  <si>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</si>
  <si>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</si>
  <si>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</si>
  <si>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</si>
  <si>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</si>
  <si>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</si>
  <si>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</si>
  <si>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</si>
  <si>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</si>
  <si>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</si>
  <si>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</si>
  <si>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</si>
  <si>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</si>
  <si>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</si>
  <si>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</si>
  <si>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</si>
  <si>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</si>
  <si>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</si>
  <si>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</si>
  <si>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</si>
  <si>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</si>
  <si>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</si>
  <si>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</si>
  <si>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</si>
  <si>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</si>
  <si>
    <t>16/1/2024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</si>
</sst>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1348.1009956835487</c:v>
                </c:pt>
                <c:pt idx="1">
                  <c:v>1256.7699368641199</c:v>
                </c:pt>
                <c:pt idx="2">
                  <c:v>553.62</c:v>
                </c:pt>
                <c:pt idx="3">
                  <c:v>250.71376316086244</c:v>
                </c:pt>
                <c:pt idx="4">
                  <c:v>1116.6775747902946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1348.1009956835487</v>
          </cell>
        </row>
      </sheetData>
      <sheetData sheetId="1">
        <row r="4">
          <cell r="J4">
            <v>1256.7699368641199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2.3133789090991872</v>
          </cell>
        </row>
      </sheetData>
      <sheetData sheetId="4">
        <row r="47">
          <cell r="M47">
            <v>130.75</v>
          </cell>
          <cell r="O47">
            <v>1.1622712723721271</v>
          </cell>
        </row>
      </sheetData>
      <sheetData sheetId="5">
        <row r="4">
          <cell r="C4">
            <v>-77.666666666666671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2.5670986295030302</v>
          </cell>
        </row>
      </sheetData>
      <sheetData sheetId="8">
        <row r="4">
          <cell r="J4">
            <v>37.528270073315774</v>
          </cell>
        </row>
      </sheetData>
      <sheetData sheetId="9">
        <row r="4">
          <cell r="J4">
            <v>9.1100074671399494</v>
          </cell>
        </row>
      </sheetData>
      <sheetData sheetId="10">
        <row r="4">
          <cell r="J4">
            <v>20.155217349250325</v>
          </cell>
        </row>
      </sheetData>
      <sheetData sheetId="11">
        <row r="4">
          <cell r="J4">
            <v>11.857441715493447</v>
          </cell>
        </row>
      </sheetData>
      <sheetData sheetId="12">
        <row r="4">
          <cell r="J4">
            <v>47.329607058175817</v>
          </cell>
        </row>
      </sheetData>
      <sheetData sheetId="13">
        <row r="4">
          <cell r="J4">
            <v>2.9924915075321956</v>
          </cell>
        </row>
      </sheetData>
      <sheetData sheetId="14">
        <row r="4">
          <cell r="J4">
            <v>224.18138016517895</v>
          </cell>
        </row>
      </sheetData>
      <sheetData sheetId="15">
        <row r="4">
          <cell r="J4">
            <v>4.7925774787280746</v>
          </cell>
        </row>
      </sheetData>
      <sheetData sheetId="16">
        <row r="4">
          <cell r="J4">
            <v>43.1883214224518</v>
          </cell>
        </row>
      </sheetData>
      <sheetData sheetId="17">
        <row r="4">
          <cell r="J4">
            <v>5.354976626150731</v>
          </cell>
        </row>
      </sheetData>
      <sheetData sheetId="18">
        <row r="4">
          <cell r="J4">
            <v>4.1496827145767101</v>
          </cell>
        </row>
      </sheetData>
      <sheetData sheetId="19">
        <row r="4">
          <cell r="J4">
            <v>11.799991355892102</v>
          </cell>
        </row>
      </sheetData>
      <sheetData sheetId="20">
        <row r="4">
          <cell r="J4">
            <v>2.0865238154473675</v>
          </cell>
        </row>
      </sheetData>
      <sheetData sheetId="21">
        <row r="4">
          <cell r="J4">
            <v>11.578293592048087</v>
          </cell>
        </row>
      </sheetData>
      <sheetData sheetId="22">
        <row r="4">
          <cell r="J4">
            <v>9.074326018533112</v>
          </cell>
        </row>
      </sheetData>
      <sheetData sheetId="23">
        <row r="4">
          <cell r="J4">
            <v>11.041194446657238</v>
          </cell>
        </row>
      </sheetData>
      <sheetData sheetId="24">
        <row r="4">
          <cell r="J4">
            <v>5.1079766600898466</v>
          </cell>
        </row>
      </sheetData>
      <sheetData sheetId="25">
        <row r="4">
          <cell r="J4">
            <v>14.665744829466115</v>
          </cell>
        </row>
      </sheetData>
      <sheetData sheetId="26">
        <row r="4">
          <cell r="J4">
            <v>46.272402370302025</v>
          </cell>
        </row>
      </sheetData>
      <sheetData sheetId="27">
        <row r="4">
          <cell r="J4">
            <v>1.7489881094400792</v>
          </cell>
        </row>
      </sheetData>
      <sheetData sheetId="28">
        <row r="4">
          <cell r="J4">
            <v>42.193690833440947</v>
          </cell>
        </row>
      </sheetData>
      <sheetData sheetId="29">
        <row r="4">
          <cell r="J4">
            <v>30.929764293283895</v>
          </cell>
        </row>
      </sheetData>
      <sheetData sheetId="30">
        <row r="4">
          <cell r="J4">
            <v>2.8260064846849744</v>
          </cell>
        </row>
      </sheetData>
      <sheetData sheetId="31">
        <row r="4">
          <cell r="J4">
            <v>5.9222477872755901</v>
          </cell>
        </row>
      </sheetData>
      <sheetData sheetId="32">
        <row r="4">
          <cell r="J4">
            <v>2.3940744989467952</v>
          </cell>
        </row>
      </sheetData>
      <sheetData sheetId="33">
        <row r="4">
          <cell r="J4">
            <v>250.71376316086244</v>
          </cell>
        </row>
      </sheetData>
      <sheetData sheetId="34">
        <row r="4">
          <cell r="J4">
            <v>1.0072530576612502</v>
          </cell>
        </row>
      </sheetData>
      <sheetData sheetId="35">
        <row r="4">
          <cell r="J4">
            <v>11.788282259996755</v>
          </cell>
        </row>
      </sheetData>
      <sheetData sheetId="36">
        <row r="4">
          <cell r="J4">
            <v>17.021943194133179</v>
          </cell>
        </row>
      </sheetData>
      <sheetData sheetId="37">
        <row r="4">
          <cell r="J4">
            <v>21.640392055778587</v>
          </cell>
        </row>
      </sheetData>
      <sheetData sheetId="38">
        <row r="4">
          <cell r="J4">
            <v>20.15229647158132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92.85+5.53</f>
        <v>98.38</v>
      </c>
      <c r="J2" t="s">
        <v>6</v>
      </c>
      <c r="K2" s="9">
        <f>13.17+37.53</f>
        <v>50.7</v>
      </c>
      <c r="M2" t="s">
        <v>59</v>
      </c>
      <c r="N2" s="9">
        <f>553.62</f>
        <v>553.62</v>
      </c>
      <c r="P2" t="s">
        <v>8</v>
      </c>
      <c r="Q2" s="10">
        <f>N2+K2+H2</f>
        <v>702.7</v>
      </c>
      <c r="S2" s="7" t="s">
        <v>1</v>
      </c>
      <c r="T2" s="7">
        <f>3*3</f>
        <v>9</v>
      </c>
    </row>
    <row r="3" spans="2:20">
      <c r="B3" s="26"/>
      <c r="C3" s="11"/>
      <c r="D3" s="7"/>
      <c r="E3" s="7"/>
      <c r="Q3" s="30">
        <f>Q2/C7</f>
        <v>0.15526254506893117</v>
      </c>
    </row>
    <row r="4" spans="2:20">
      <c r="B4" t="s">
        <v>30</v>
      </c>
      <c r="C4" s="19">
        <f>Investissement!C28</f>
        <v>2692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4525.8822704988233</v>
      </c>
      <c r="D7" s="20">
        <f>(C7*[1]Feuil1!$K$2-C4)/C4</f>
        <v>0.52992305577783405</v>
      </c>
      <c r="E7" s="31">
        <f>C7-C7/(1+D7)</f>
        <v>1567.640512257065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1348.1009956835487</v>
      </c>
    </row>
    <row r="9" spans="2:20">
      <c r="M9" s="17" t="str">
        <f>IF(C13&gt;C7*Params!F8,B13,"Others")</f>
        <v>BTC</v>
      </c>
      <c r="N9" s="18">
        <f>IF(C13&gt;C7*0.1,C13,C7)</f>
        <v>1256.7699368641199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553.62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250.71376316086244</v>
      </c>
    </row>
    <row r="12" spans="2:20">
      <c r="B12" s="7" t="s">
        <v>19</v>
      </c>
      <c r="C12" s="1">
        <f>[2]ETH!J4</f>
        <v>1348.1009956835487</v>
      </c>
      <c r="D12" s="20">
        <f>C12/$C$7</f>
        <v>0.29786479521814135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1116.6775747902946</v>
      </c>
    </row>
    <row r="13" spans="2:20">
      <c r="B13" s="7" t="s">
        <v>4</v>
      </c>
      <c r="C13" s="1">
        <f>[2]BTC!J4</f>
        <v>1256.7699368641199</v>
      </c>
      <c r="D13" s="20">
        <f t="shared" ref="D13:D55" si="0">C13/$C$7</f>
        <v>0.27768507039083989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59</v>
      </c>
      <c r="C14" s="1">
        <f>$N$2</f>
        <v>553.62</v>
      </c>
      <c r="D14" s="20">
        <f t="shared" si="0"/>
        <v>0.122323111144246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250.71376316086244</v>
      </c>
      <c r="D15" s="20">
        <f t="shared" si="0"/>
        <v>5.53955556456023E-2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224.18138016517895</v>
      </c>
      <c r="D16" s="20">
        <f t="shared" si="0"/>
        <v>4.9533188617491508E-2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130.75</v>
      </c>
      <c r="D17" s="20">
        <f t="shared" si="0"/>
        <v>2.8889394859488753E-2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77.666666666666671</v>
      </c>
      <c r="D18" s="20">
        <f>C18/$C$7</f>
        <v>1.7160558323163492E-2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1.3820509739663644E-2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7" t="s">
        <v>6</v>
      </c>
      <c r="C20" s="1">
        <f>$K$2</f>
        <v>50.7</v>
      </c>
      <c r="D20" s="20">
        <f t="shared" si="0"/>
        <v>1.1202235712245353E-2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32</v>
      </c>
      <c r="C21" s="9">
        <f>[2]MATIC!$J$4</f>
        <v>46.272402370302025</v>
      </c>
      <c r="D21" s="20">
        <f t="shared" si="0"/>
        <v>1.022395184070974E-2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47</v>
      </c>
      <c r="C22" s="9">
        <f>[2]AVAX!$J$4</f>
        <v>47.329607058175817</v>
      </c>
      <c r="D22" s="20">
        <f t="shared" si="0"/>
        <v>1.0457542690998755E-2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42</v>
      </c>
      <c r="C23" s="1">
        <f>[2]DOT!$J$4</f>
        <v>43.1883214224518</v>
      </c>
      <c r="D23" s="20">
        <f t="shared" si="0"/>
        <v>9.5425198538564206E-3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57</v>
      </c>
      <c r="C24" s="9">
        <f>[2]MINA!$J$4</f>
        <v>42.193690833440947</v>
      </c>
      <c r="D24" s="20">
        <f t="shared" si="0"/>
        <v>9.3227548379844483E-3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45</v>
      </c>
      <c r="C25" s="9">
        <f>[2]ADA!$J$4</f>
        <v>37.528270073315774</v>
      </c>
      <c r="D25" s="20">
        <f t="shared" si="0"/>
        <v>8.2919236140845468E-3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38</v>
      </c>
      <c r="C26" s="9">
        <f>[2]NEAR!$J$4</f>
        <v>30.929764293283895</v>
      </c>
      <c r="D26" s="20">
        <f t="shared" si="0"/>
        <v>6.8339745589261541E-3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22" t="s">
        <v>48</v>
      </c>
      <c r="C27" s="9">
        <f>[2]APE!$J$4</f>
        <v>20.155217349250325</v>
      </c>
      <c r="D27" s="20">
        <f t="shared" si="0"/>
        <v>4.4533233841782859E-3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66</v>
      </c>
      <c r="C28" s="10">
        <f>[2]TIA!$J$4</f>
        <v>21.640392055778587</v>
      </c>
      <c r="D28" s="20">
        <f t="shared" si="0"/>
        <v>4.781474806986854E-3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22" t="s">
        <v>41</v>
      </c>
      <c r="C29" s="1">
        <f>[2]XRP!$J$4</f>
        <v>17.021943194133179</v>
      </c>
      <c r="D29" s="20">
        <f t="shared" si="0"/>
        <v>3.7610220895686474E-3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22" t="s">
        <v>65</v>
      </c>
      <c r="C30" s="10">
        <f>[2]DYDX!$J$4</f>
        <v>20.15229647158132</v>
      </c>
      <c r="D30" s="20">
        <f t="shared" si="0"/>
        <v>4.4526780121835162E-3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7" t="s">
        <v>49</v>
      </c>
      <c r="C31" s="1">
        <f>[2]LUNC!J4</f>
        <v>14.665744829466115</v>
      </c>
      <c r="D31" s="20">
        <f t="shared" si="0"/>
        <v>3.2404167746612022E-3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52</v>
      </c>
      <c r="C32" s="9">
        <f>[2]LDO!$J$4</f>
        <v>11.578293592048087</v>
      </c>
      <c r="D32" s="20">
        <f t="shared" si="0"/>
        <v>2.5582401176272706E-3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53</v>
      </c>
      <c r="C33" s="9">
        <f>[2]ICP!$J$4</f>
        <v>11.799991355892102</v>
      </c>
      <c r="D33" s="20">
        <f t="shared" si="0"/>
        <v>2.6072245477546541E-3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31</v>
      </c>
      <c r="C34" s="9">
        <f>[2]ATOM!$J$4</f>
        <v>11.857441715493447</v>
      </c>
      <c r="D34" s="20">
        <f t="shared" si="0"/>
        <v>2.6199182848356704E-3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44</v>
      </c>
      <c r="C35" s="9">
        <f>[2]LTC!$J$4</f>
        <v>11.041194446657238</v>
      </c>
      <c r="D35" s="20">
        <f t="shared" si="0"/>
        <v>2.4395673123508636E-3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55</v>
      </c>
      <c r="C36" s="9">
        <f>[2]UNI!$J$4</f>
        <v>11.788282259996755</v>
      </c>
      <c r="D36" s="20">
        <f t="shared" si="0"/>
        <v>2.6046374066856807E-3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7" t="s">
        <v>1</v>
      </c>
      <c r="C37" s="1">
        <f>$T$2</f>
        <v>9</v>
      </c>
      <c r="D37" s="20">
        <f t="shared" si="0"/>
        <v>1.9885625524695893E-3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46</v>
      </c>
      <c r="C38" s="9">
        <f>[2]ALGO!$J$4</f>
        <v>9.1100074671399494</v>
      </c>
      <c r="D38" s="20">
        <f t="shared" si="0"/>
        <v>2.0128688557636484E-3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54</v>
      </c>
      <c r="C39" s="9">
        <f>[2]LINK!$J$4</f>
        <v>9.074326018533112</v>
      </c>
      <c r="D39" s="20">
        <f t="shared" si="0"/>
        <v>2.0049849899283789E-3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7" t="s">
        <v>5</v>
      </c>
      <c r="C40" s="1">
        <f>H$2</f>
        <v>98.38</v>
      </c>
      <c r="D40" s="20">
        <f t="shared" si="0"/>
        <v>2.1737198212439798E-2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33</v>
      </c>
      <c r="C41" s="1">
        <f>[2]EGLD!$J$4</f>
        <v>5.354976626150731</v>
      </c>
      <c r="D41" s="20">
        <f t="shared" si="0"/>
        <v>1.1831895542348096E-3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23</v>
      </c>
      <c r="C42" s="9">
        <f>[2]LUNA!J4</f>
        <v>5.1079766600898466</v>
      </c>
      <c r="D42" s="20">
        <f t="shared" si="0"/>
        <v>1.1286145672381503E-3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51</v>
      </c>
      <c r="C43" s="9">
        <f>[2]DOGE!$J$4</f>
        <v>4.7925774787280746</v>
      </c>
      <c r="D43" s="20">
        <f t="shared" si="0"/>
        <v>1.0589266782230853E-3</v>
      </c>
    </row>
    <row r="44" spans="2:14">
      <c r="B44" s="22" t="s">
        <v>37</v>
      </c>
      <c r="C44" s="9">
        <f>[2]GRT!$J$4</f>
        <v>4.1496827145767101</v>
      </c>
      <c r="D44" s="20">
        <f t="shared" si="0"/>
        <v>9.168781834263996E-4</v>
      </c>
    </row>
    <row r="45" spans="2:14">
      <c r="B45" s="22" t="s">
        <v>56</v>
      </c>
      <c r="C45" s="9">
        <f>[2]SHIB!$J$4</f>
        <v>5.9222477872755901</v>
      </c>
      <c r="D45" s="20">
        <f t="shared" si="0"/>
        <v>1.308528908469125E-3</v>
      </c>
    </row>
    <row r="46" spans="2:14">
      <c r="B46" s="22" t="s">
        <v>36</v>
      </c>
      <c r="C46" s="9">
        <f>[2]AMP!$J$4</f>
        <v>2.9924915075321956</v>
      </c>
      <c r="D46" s="20">
        <f t="shared" si="0"/>
        <v>6.6119517227353241E-4</v>
      </c>
    </row>
    <row r="47" spans="2:14">
      <c r="B47" s="22" t="s">
        <v>62</v>
      </c>
      <c r="C47" s="10">
        <f>[2]SEI!$J$4</f>
        <v>2.8260064846849744</v>
      </c>
      <c r="D47" s="20">
        <f t="shared" si="0"/>
        <v>6.2441007427564037E-4</v>
      </c>
    </row>
    <row r="48" spans="2:14">
      <c r="B48" s="22" t="s">
        <v>40</v>
      </c>
      <c r="C48" s="9">
        <f>[2]SHPING!$J$4</f>
        <v>2.3940744989467952</v>
      </c>
      <c r="D48" s="20">
        <f t="shared" si="0"/>
        <v>5.2897409960311025E-4</v>
      </c>
    </row>
    <row r="49" spans="2:4">
      <c r="B49" s="7" t="s">
        <v>25</v>
      </c>
      <c r="C49" s="1">
        <f>[2]POLIS!J4</f>
        <v>2.3133789090991872</v>
      </c>
      <c r="D49" s="20">
        <f t="shared" si="0"/>
        <v>5.1114429647862154E-4</v>
      </c>
    </row>
    <row r="50" spans="2:4">
      <c r="B50" s="22" t="s">
        <v>64</v>
      </c>
      <c r="C50" s="10">
        <f>[2]ACE!$J$4</f>
        <v>2.5670986295030302</v>
      </c>
      <c r="D50" s="20">
        <f t="shared" si="0"/>
        <v>5.6720402256952554E-4</v>
      </c>
    </row>
    <row r="51" spans="2:4">
      <c r="B51" s="7" t="s">
        <v>28</v>
      </c>
      <c r="C51" s="1">
        <f>[2]ATLAS!O47</f>
        <v>1.1622712723721271</v>
      </c>
      <c r="D51" s="20">
        <f t="shared" si="0"/>
        <v>2.5680545867226605E-4</v>
      </c>
    </row>
    <row r="52" spans="2:4">
      <c r="B52" s="22" t="s">
        <v>50</v>
      </c>
      <c r="C52" s="9">
        <f>[2]KAVA!$J$4</f>
        <v>2.0865238154473675</v>
      </c>
      <c r="D52" s="20">
        <f t="shared" si="0"/>
        <v>4.6102034713717813E-4</v>
      </c>
    </row>
    <row r="53" spans="2:4">
      <c r="B53" s="7" t="s">
        <v>27</v>
      </c>
      <c r="C53" s="1">
        <f>[2]Ayman!$E$9</f>
        <v>1.6967935999999999</v>
      </c>
      <c r="D53" s="20">
        <f t="shared" si="0"/>
        <v>3.7490891247000702E-4</v>
      </c>
    </row>
    <row r="54" spans="2:4">
      <c r="B54" s="22" t="s">
        <v>63</v>
      </c>
      <c r="C54" s="10">
        <f>[2]MEME!$J$4</f>
        <v>1.7489881094400792</v>
      </c>
      <c r="D54" s="20">
        <f t="shared" si="0"/>
        <v>3.8644136212745835E-4</v>
      </c>
    </row>
    <row r="55" spans="2:4">
      <c r="B55" s="22" t="s">
        <v>43</v>
      </c>
      <c r="C55" s="9">
        <f>[2]TRX!$J$4</f>
        <v>1.0072530576612502</v>
      </c>
      <c r="D55" s="20">
        <f t="shared" si="0"/>
        <v>2.2255396792507267E-4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8"/>
  <sheetViews>
    <sheetView workbookViewId="0">
      <selection activeCell="C27" sqref="C2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2" t="s">
        <v>67</v>
      </c>
      <c r="C26" s="11">
        <v>98</v>
      </c>
      <c r="D26" s="22" t="s">
        <v>10</v>
      </c>
      <c r="E26" s="28" t="s">
        <v>5</v>
      </c>
    </row>
    <row r="27" spans="2:5">
      <c r="B27" s="15"/>
      <c r="C27" s="16"/>
      <c r="D27" s="29"/>
      <c r="E27" s="25"/>
    </row>
    <row r="28" spans="2:5">
      <c r="B28" t="s">
        <v>8</v>
      </c>
      <c r="C28" s="19">
        <f>SUM(C4:C27)</f>
        <v>2692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2024-01-18T21:03:56Z</dcterms:modified>
</cp:coreProperties>
</file>