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 calcOnSave="0"/>
</workbook>
</file>

<file path=xl/calcChain.xml><?xml version="1.0" encoding="utf-8"?>
<calcChain xmlns="http://schemas.openxmlformats.org/spreadsheetml/2006/main">
  <c r="H2" i="1"/>
  <c r="N2"/>
  <c r="C18" l="1"/>
  <c r="T2"/>
  <c r="C25" i="2" l="1"/>
  <c r="C26" i="1" l="1"/>
  <c r="C4"/>
  <c r="C38"/>
  <c r="C28"/>
  <c r="Q2" l="1"/>
  <c r="C44" l="1"/>
  <c r="C43" l="1"/>
  <c r="C45" l="1"/>
  <c r="C36"/>
  <c r="C46"/>
  <c r="C27"/>
  <c r="C17"/>
  <c r="C16" l="1"/>
  <c r="C48" l="1"/>
  <c r="C50" l="1"/>
  <c r="C39" l="1"/>
  <c r="C30" l="1"/>
  <c r="C47"/>
  <c r="C31"/>
  <c r="C40"/>
  <c r="C32"/>
  <c r="C49" l="1"/>
  <c r="C42"/>
  <c r="C41"/>
  <c r="C21"/>
  <c r="C25"/>
  <c r="C33" l="1"/>
  <c r="C24"/>
  <c r="C20"/>
  <c r="C15"/>
  <c r="C19"/>
  <c r="C35" l="1"/>
  <c r="C34"/>
  <c r="C37"/>
  <c r="C29"/>
  <c r="C12"/>
  <c r="C22"/>
  <c r="C13" l="1"/>
  <c r="C14" l="1"/>
  <c r="C23" l="1"/>
  <c r="C7" l="1"/>
  <c r="D7" l="1"/>
  <c r="E7" s="1"/>
  <c r="D35"/>
  <c r="D21"/>
  <c r="D46"/>
  <c r="D16"/>
  <c r="M8"/>
  <c r="N9"/>
  <c r="D39"/>
  <c r="D26"/>
  <c r="D31"/>
  <c r="D48"/>
  <c r="D29"/>
  <c r="D34"/>
  <c r="D44"/>
  <c r="D17"/>
  <c r="D36"/>
  <c r="D25"/>
  <c r="D43"/>
  <c r="D42"/>
  <c r="N8"/>
  <c r="D40"/>
  <c r="D38"/>
  <c r="D37"/>
  <c r="D12"/>
  <c r="D49"/>
  <c r="D27"/>
  <c r="D14"/>
  <c r="D30"/>
  <c r="D18"/>
  <c r="D20"/>
  <c r="D28"/>
  <c r="D15"/>
  <c r="Q3"/>
  <c r="M9"/>
  <c r="D22"/>
  <c r="D19"/>
  <c r="D13"/>
  <c r="D32"/>
  <c r="D24"/>
  <c r="D33"/>
  <c r="D45"/>
  <c r="D47"/>
  <c r="D50"/>
  <c r="D41"/>
  <c r="D23"/>
  <c r="N10" l="1"/>
  <c r="M10"/>
  <c r="N11" l="1"/>
  <c r="M11"/>
  <c r="N12" l="1"/>
  <c r="M12"/>
  <c r="N13" l="1"/>
  <c r="M13"/>
  <c r="N14" l="1"/>
  <c r="M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N25" l="1"/>
  <c r="M25"/>
  <c r="N26" l="1"/>
  <c r="M26"/>
  <c r="M27" l="1"/>
  <c r="N27"/>
  <c r="M28" l="1"/>
  <c r="N28"/>
  <c r="M29" l="1"/>
  <c r="N29"/>
  <c r="N30" l="1"/>
  <c r="M30"/>
  <c r="N31" l="1"/>
  <c r="M31"/>
  <c r="N32" l="1"/>
  <c r="M32"/>
  <c r="M33" l="1"/>
  <c r="N33"/>
  <c r="M34" l="1"/>
  <c r="N34"/>
  <c r="N35" l="1"/>
  <c r="M35"/>
  <c r="N36" l="1"/>
  <c r="M36"/>
  <c r="M37" l="1"/>
  <c r="N37"/>
  <c r="M38" l="1"/>
  <c r="N38"/>
  <c r="M39" l="1"/>
  <c r="N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<sst xmlns="http://schemas.openxmlformats.org/spreadsheetml/2006/main" count="97" uniqueCount="60">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</sst>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950.9078560311018</c:v>
                </c:pt>
                <c:pt idx="1">
                  <c:v>848.65786146614175</c:v>
                </c:pt>
                <c:pt idx="2">
                  <c:v>195.41640096812469</c:v>
                </c:pt>
                <c:pt idx="3">
                  <c:v>708.37196679135582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950.9078560311018</v>
          </cell>
        </row>
      </sheetData>
      <sheetData sheetId="1">
        <row r="4">
          <cell r="J4">
            <v>848.65786146614175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0.53487239569936251</v>
          </cell>
        </row>
      </sheetData>
      <sheetData sheetId="4">
        <row r="46">
          <cell r="M46">
            <v>79.390000000000015</v>
          </cell>
          <cell r="O46">
            <v>0.89229625959193903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30.623323178178023</v>
          </cell>
        </row>
      </sheetData>
      <sheetData sheetId="8">
        <row r="4">
          <cell r="J4">
            <v>6.9165458706591529</v>
          </cell>
        </row>
      </sheetData>
      <sheetData sheetId="9">
        <row r="4">
          <cell r="J4">
            <v>18.203057252747858</v>
          </cell>
        </row>
      </sheetData>
      <sheetData sheetId="10">
        <row r="4">
          <cell r="J4">
            <v>10.766553140696809</v>
          </cell>
        </row>
      </sheetData>
      <sheetData sheetId="11">
        <row r="4">
          <cell r="J4">
            <v>35.451425178425829</v>
          </cell>
        </row>
      </sheetData>
      <sheetData sheetId="12">
        <row r="4">
          <cell r="J4">
            <v>2.2658110852652698</v>
          </cell>
        </row>
      </sheetData>
      <sheetData sheetId="13">
        <row r="4">
          <cell r="J4">
            <v>140.60718900336127</v>
          </cell>
        </row>
      </sheetData>
      <sheetData sheetId="14">
        <row r="4">
          <cell r="J4">
            <v>4.738930363360943</v>
          </cell>
        </row>
      </sheetData>
      <sheetData sheetId="15">
        <row r="4">
          <cell r="J4">
            <v>31.056172304966864</v>
          </cell>
        </row>
      </sheetData>
      <sheetData sheetId="16">
        <row r="4">
          <cell r="J4">
            <v>3.9905645100674145</v>
          </cell>
        </row>
      </sheetData>
      <sheetData sheetId="17">
        <row r="4">
          <cell r="J4">
            <v>7.0579113333537027</v>
          </cell>
        </row>
      </sheetData>
      <sheetData sheetId="18">
        <row r="4">
          <cell r="J4">
            <v>8.6996757973880658</v>
          </cell>
        </row>
      </sheetData>
      <sheetData sheetId="19">
        <row r="4">
          <cell r="J4">
            <v>9.7516197303270449</v>
          </cell>
        </row>
      </sheetData>
      <sheetData sheetId="20">
        <row r="4">
          <cell r="J4">
            <v>11.57396486921588</v>
          </cell>
        </row>
      </sheetData>
      <sheetData sheetId="21">
        <row r="4">
          <cell r="J4">
            <v>1.354754494480082</v>
          </cell>
        </row>
      </sheetData>
      <sheetData sheetId="22">
        <row r="4">
          <cell r="J4">
            <v>27.492437427600183</v>
          </cell>
        </row>
      </sheetData>
      <sheetData sheetId="23">
        <row r="4">
          <cell r="J4">
            <v>34.584872910984501</v>
          </cell>
        </row>
      </sheetData>
      <sheetData sheetId="24">
        <row r="4">
          <cell r="J4">
            <v>24.026665026158621</v>
          </cell>
        </row>
      </sheetData>
      <sheetData sheetId="25">
        <row r="4">
          <cell r="J4">
            <v>27.741417444656776</v>
          </cell>
        </row>
      </sheetData>
      <sheetData sheetId="26">
        <row r="4">
          <cell r="J4">
            <v>3.4273079141668479</v>
          </cell>
        </row>
      </sheetData>
      <sheetData sheetId="27">
        <row r="4">
          <cell r="J4">
            <v>195.41640096812469</v>
          </cell>
        </row>
      </sheetData>
      <sheetData sheetId="28">
        <row r="4">
          <cell r="J4">
            <v>0.76370165830404513</v>
          </cell>
        </row>
      </sheetData>
      <sheetData sheetId="29">
        <row r="4">
          <cell r="J4">
            <v>9.8829524839153891</v>
          </cell>
        </row>
      </sheetData>
      <sheetData sheetId="30">
        <row r="4">
          <cell r="J4">
            <v>15.442518576283375</v>
          </cell>
        </row>
      </sheetData>
      <sheetData sheetId="31">
        <row r="4">
          <cell r="J4">
            <v>4.5469985957697867</v>
          </cell>
        </row>
      </sheetData>
      <sheetData sheetId="32">
        <row r="4">
          <cell r="J4">
            <v>2.5982825777822676</v>
          </cell>
        </row>
      </sheetData>
      <sheetData sheetId="33">
        <row r="4">
          <cell r="J4">
            <v>1.6494303572340692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D7" sqref="D7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13.11+24.42</f>
        <v>37.53</v>
      </c>
      <c r="J2" t="s">
        <v>6</v>
      </c>
      <c r="K2" s="9">
        <v>16.47</v>
      </c>
      <c r="M2" t="s">
        <v>7</v>
      </c>
      <c r="N2" s="9">
        <f>23.34</f>
        <v>23.34</v>
      </c>
      <c r="P2" t="s">
        <v>8</v>
      </c>
      <c r="Q2" s="10">
        <f>N2+K2+H2</f>
        <v>77.34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2.8358061314666384E-2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2727.2668304726762</v>
      </c>
      <c r="D7" s="20">
        <f>(C7*[1]Feuil1!$K$2-C4)/C4</f>
        <v>2.5288282132585035E-2</v>
      </c>
      <c r="E7" s="31">
        <f>C7-C7/(1+D7)</f>
        <v>67.266830472676247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950.9078560311018</v>
      </c>
    </row>
    <row r="9" spans="2:20">
      <c r="M9" s="17" t="str">
        <f>IF(C13&gt;C7*[2]Params!F8,B13,"Others")</f>
        <v>BTC</v>
      </c>
      <c r="N9" s="18">
        <f>IF(C13&gt;C7*0.1,C13,C7)</f>
        <v>848.65786146614175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195.41640096812469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708.37196679135582</v>
      </c>
    </row>
    <row r="12" spans="2:20">
      <c r="B12" s="7" t="s">
        <v>19</v>
      </c>
      <c r="C12" s="1">
        <f>[2]ETH!J4</f>
        <v>950.9078560311018</v>
      </c>
      <c r="D12" s="20">
        <f>C12/$C$7</f>
        <v>0.34866696775184819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848.65786146614175</v>
      </c>
      <c r="D13" s="20">
        <f t="shared" ref="D13:D50" si="0">C13/$C$7</f>
        <v>0.31117522201487585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195.41640096812469</v>
      </c>
      <c r="D14" s="20">
        <f t="shared" si="0"/>
        <v>7.1652835279874719E-2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140.60718900336127</v>
      </c>
      <c r="D15" s="20">
        <f t="shared" si="0"/>
        <v>5.1556080773729036E-2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79.390000000000015</v>
      </c>
      <c r="D16" s="20">
        <f t="shared" si="0"/>
        <v>2.9109729606560181E-2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2.5355054821685808E-2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5</v>
      </c>
      <c r="C18" s="1">
        <f>H$2</f>
        <v>37.53</v>
      </c>
      <c r="D18" s="20">
        <f>C18/$C$7</f>
        <v>1.376102975354835E-2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47</v>
      </c>
      <c r="C19" s="9">
        <f>[2]AVAX!$J$4</f>
        <v>35.451425178425829</v>
      </c>
      <c r="D19" s="20">
        <f>C19/$C$7</f>
        <v>1.2998884004423419E-2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32</v>
      </c>
      <c r="C20" s="9">
        <f>[2]MATIC!$J$4</f>
        <v>34.584872910984501</v>
      </c>
      <c r="D20" s="20">
        <f t="shared" si="0"/>
        <v>1.268114748603107E-2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49</v>
      </c>
      <c r="C21" s="1">
        <f>[2]LUNC!J4</f>
        <v>27.492437427600183</v>
      </c>
      <c r="D21" s="20">
        <f t="shared" si="0"/>
        <v>1.0080582185951835E-2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42</v>
      </c>
      <c r="C22" s="1">
        <f>[2]DOT!$J$4</f>
        <v>31.056172304966864</v>
      </c>
      <c r="D22" s="20">
        <f t="shared" si="0"/>
        <v>1.1387287799626252E-2</v>
      </c>
      <c r="M22" s="17" t="str">
        <f>IF(OR(M21="",M21="Others"),"",IF(C26&gt;C7*[2]Params!F8,B26,"Others"))</f>
        <v/>
      </c>
      <c r="N22" s="18"/>
    </row>
    <row r="23" spans="2:17">
      <c r="B23" s="22" t="s">
        <v>45</v>
      </c>
      <c r="C23" s="9">
        <f>[2]ADA!$J$4</f>
        <v>30.623323178178023</v>
      </c>
      <c r="D23" s="20">
        <f t="shared" si="0"/>
        <v>1.122857610997694E-2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27.741417444656776</v>
      </c>
      <c r="D24" s="20">
        <f t="shared" si="0"/>
        <v>1.0171875056262381E-2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24.026665026158621</v>
      </c>
      <c r="D25" s="20">
        <f t="shared" si="0"/>
        <v>8.8097962244473305E-3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7</v>
      </c>
      <c r="C26" s="1">
        <f>$N$2</f>
        <v>23.34</v>
      </c>
      <c r="D26" s="20">
        <f t="shared" si="0"/>
        <v>8.5580185038054476E-3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22</v>
      </c>
      <c r="C27" s="1">
        <f>-[2]BIGTIME!$C$4</f>
        <v>22.666666666666668</v>
      </c>
      <c r="D27" s="20">
        <f t="shared" si="0"/>
        <v>8.3111290811021202E-3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16.47</v>
      </c>
      <c r="D28" s="20">
        <f t="shared" si="0"/>
        <v>6.0390130573125846E-3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18.203057252747858</v>
      </c>
      <c r="D29" s="20">
        <f t="shared" si="0"/>
        <v>6.6744687572770408E-3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15.442518576283375</v>
      </c>
      <c r="D30" s="20">
        <f t="shared" si="0"/>
        <v>5.6622690540356676E-3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11.57396486921588</v>
      </c>
      <c r="D31" s="20">
        <f t="shared" si="0"/>
        <v>4.2437962944791643E-3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10.766553140696809</v>
      </c>
      <c r="D32" s="20">
        <f t="shared" si="0"/>
        <v>3.9477446872445568E-3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9.8829524839153891</v>
      </c>
      <c r="D33" s="20">
        <f t="shared" si="0"/>
        <v>3.6237570792449834E-3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8.6996757973880658</v>
      </c>
      <c r="D34" s="20">
        <f t="shared" si="0"/>
        <v>3.1898880227573044E-3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54</v>
      </c>
      <c r="C35" s="9">
        <f>[2]LINK!$J$4</f>
        <v>9.7516197303270449</v>
      </c>
      <c r="D35" s="20">
        <f t="shared" si="0"/>
        <v>3.5756016321428085E-3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6.9165458706591529</v>
      </c>
      <c r="D36" s="20">
        <f t="shared" si="0"/>
        <v>2.5360723026358269E-3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7.0579113333537027</v>
      </c>
      <c r="D37" s="20">
        <f t="shared" si="0"/>
        <v>2.5879064176974795E-3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1.9800042810860937E-3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37</v>
      </c>
      <c r="C39" s="9">
        <f>[2]GRT!$J$4</f>
        <v>4.5469985957697867</v>
      </c>
      <c r="D39" s="20">
        <f t="shared" si="0"/>
        <v>1.667236423280858E-3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33</v>
      </c>
      <c r="C40" s="1">
        <f>[2]EGLD!$J$4</f>
        <v>3.9905645100674145</v>
      </c>
      <c r="D40" s="20">
        <f t="shared" si="0"/>
        <v>1.4632101507192055E-3</v>
      </c>
    </row>
    <row r="41" spans="2:14">
      <c r="B41" s="22" t="s">
        <v>51</v>
      </c>
      <c r="C41" s="9">
        <f>[2]DOGE!$J$4</f>
        <v>4.738930363360943</v>
      </c>
      <c r="D41" s="20">
        <f t="shared" si="0"/>
        <v>1.7376115568932488E-3</v>
      </c>
    </row>
    <row r="42" spans="2:14">
      <c r="B42" s="22" t="s">
        <v>56</v>
      </c>
      <c r="C42" s="9">
        <f>[2]SHIB!$J$4</f>
        <v>3.4273079141668479</v>
      </c>
      <c r="D42" s="20">
        <f t="shared" si="0"/>
        <v>1.2566822856760384E-3</v>
      </c>
    </row>
    <row r="43" spans="2:14">
      <c r="B43" s="22" t="s">
        <v>50</v>
      </c>
      <c r="C43" s="9">
        <f>[2]KAVA!$J$4</f>
        <v>2.5982825777822676</v>
      </c>
      <c r="D43" s="20">
        <f t="shared" si="0"/>
        <v>9.5270567175561119E-4</v>
      </c>
    </row>
    <row r="44" spans="2:14">
      <c r="B44" s="22" t="s">
        <v>36</v>
      </c>
      <c r="C44" s="9">
        <f>[2]AMP!$J$4</f>
        <v>2.2658110852652698</v>
      </c>
      <c r="D44" s="20">
        <f t="shared" si="0"/>
        <v>8.3079919425140024E-4</v>
      </c>
    </row>
    <row r="45" spans="2:14">
      <c r="B45" s="22" t="s">
        <v>40</v>
      </c>
      <c r="C45" s="9">
        <f>[2]SHPING!$J$4</f>
        <v>1.6494303572340692</v>
      </c>
      <c r="D45" s="20">
        <f t="shared" si="0"/>
        <v>6.0479243864385577E-4</v>
      </c>
    </row>
    <row r="46" spans="2:14">
      <c r="B46" s="7" t="s">
        <v>27</v>
      </c>
      <c r="C46" s="1">
        <f>[2]Ayman!$E$9</f>
        <v>1.6967935999999999</v>
      </c>
      <c r="D46" s="20">
        <f t="shared" si="0"/>
        <v>6.2215899854064518E-4</v>
      </c>
    </row>
    <row r="47" spans="2:14">
      <c r="B47" s="22" t="s">
        <v>23</v>
      </c>
      <c r="C47" s="9">
        <f>[2]LUNA!J4</f>
        <v>1.354754494480082</v>
      </c>
      <c r="D47" s="20">
        <f t="shared" si="0"/>
        <v>4.9674438868355347E-4</v>
      </c>
    </row>
    <row r="48" spans="2:14">
      <c r="B48" s="7" t="s">
        <v>28</v>
      </c>
      <c r="C48" s="1">
        <f>[2]ATLAS!O46</f>
        <v>0.89229625959193903</v>
      </c>
      <c r="D48" s="20">
        <f t="shared" si="0"/>
        <v>3.2717600259058284E-4</v>
      </c>
    </row>
    <row r="49" spans="2:4">
      <c r="B49" s="22" t="s">
        <v>43</v>
      </c>
      <c r="C49" s="9">
        <f>[2]TRX!$J$4</f>
        <v>0.76370165830404513</v>
      </c>
      <c r="D49" s="20">
        <f t="shared" si="0"/>
        <v>2.8002454683602929E-4</v>
      </c>
    </row>
    <row r="50" spans="2:4">
      <c r="B50" s="7" t="s">
        <v>25</v>
      </c>
      <c r="C50" s="1">
        <f>[2]POLIS!J4</f>
        <v>0.53487239569936251</v>
      </c>
      <c r="D50" s="20">
        <f t="shared" si="0"/>
        <v>1.9612030246657643E-4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C24" sqref="C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2023-07-27T21:25:26Z</dcterms:modified>
</cp:coreProperties>
</file>