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T2" i="1"/>
  <c r="C27" i="2"/>
  <c r="Q2" i="1" l="1"/>
  <c r="C40"/>
  <c r="C30" l="1"/>
  <c r="C14"/>
  <c r="C4"/>
  <c r="C37"/>
  <c r="C20"/>
  <c r="C48" l="1"/>
  <c r="C44" l="1"/>
  <c r="C26" l="1"/>
  <c r="C28" l="1"/>
  <c r="C35" l="1"/>
  <c r="C55"/>
  <c r="C42"/>
  <c r="C34"/>
  <c r="C16"/>
  <c r="C46"/>
  <c r="C22"/>
  <c r="C33"/>
  <c r="C53"/>
  <c r="C18"/>
  <c r="C50"/>
  <c r="C19"/>
  <c r="C13"/>
  <c r="C36" l="1"/>
  <c r="C27"/>
  <c r="C32"/>
  <c r="C39"/>
  <c r="C51"/>
  <c r="C54"/>
  <c r="C24"/>
  <c r="C49"/>
  <c r="C45"/>
  <c r="C29"/>
  <c r="C15" l="1"/>
  <c r="C43"/>
  <c r="C25"/>
  <c r="C31"/>
  <c r="C41"/>
  <c r="C23"/>
  <c r="C21"/>
  <c r="C38"/>
  <c r="C47" l="1"/>
  <c r="C17"/>
  <c r="C12"/>
  <c r="C52" l="1"/>
  <c r="C7" l="1"/>
  <c r="Q3" l="1"/>
  <c r="D48"/>
  <c r="D22"/>
  <c r="D14"/>
  <c r="D7"/>
  <c r="E7" s="1"/>
  <c r="D42"/>
  <c r="D38"/>
  <c r="D25"/>
  <c r="D39"/>
  <c r="D30"/>
  <c r="D37"/>
  <c r="D54"/>
  <c r="M8"/>
  <c r="D12"/>
  <c r="D19"/>
  <c r="D34"/>
  <c r="D51"/>
  <c r="D45"/>
  <c r="D46"/>
  <c r="N8"/>
  <c r="D31"/>
  <c r="D55"/>
  <c r="D32"/>
  <c r="D16"/>
  <c r="D18"/>
  <c r="D21"/>
  <c r="D44"/>
  <c r="D24"/>
  <c r="D33"/>
  <c r="D28"/>
  <c r="D50"/>
  <c r="D49"/>
  <c r="D40"/>
  <c r="D27"/>
  <c r="D35"/>
  <c r="D53"/>
  <c r="D29"/>
  <c r="D41"/>
  <c r="D15"/>
  <c r="D36"/>
  <c r="D26"/>
  <c r="D43"/>
  <c r="D23"/>
  <c r="D20"/>
  <c r="N9"/>
  <c r="D47"/>
  <c r="M9"/>
  <c r="D13"/>
  <c r="D17"/>
  <c r="D52"/>
  <c r="M10" l="1"/>
  <c r="N10"/>
  <c r="M11" l="1"/>
  <c r="N11"/>
  <c r="M12" l="1"/>
  <c r="N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N21" l="1"/>
  <c r="M21"/>
  <c r="M22" l="1"/>
  <c r="N22"/>
  <c r="M23" l="1"/>
  <c r="N23"/>
  <c r="M24" l="1"/>
  <c r="N24"/>
  <c r="M25" l="1"/>
  <c r="N25"/>
  <c r="M26" l="1"/>
  <c r="N26"/>
  <c r="N27" l="1"/>
  <c r="M27"/>
  <c r="N28" l="1"/>
  <c r="M28"/>
  <c r="M29" l="1"/>
  <c r="N29"/>
  <c r="M30" l="1"/>
  <c r="N30"/>
  <c r="N31" l="1"/>
  <c r="M31"/>
  <c r="N32" l="1"/>
  <c r="M32"/>
  <c r="N33" l="1"/>
  <c r="M33"/>
  <c r="M34" l="1"/>
  <c r="N34"/>
  <c r="N35" l="1"/>
  <c r="M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<sst xmlns="http://schemas.openxmlformats.org/spreadsheetml/2006/main" count="107" uniqueCount="67">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</sst>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1281.0342222188099</c:v>
                </c:pt>
                <c:pt idx="1">
                  <c:v>1256.9955478598092</c:v>
                </c:pt>
                <c:pt idx="2">
                  <c:v>539.94000000000005</c:v>
                </c:pt>
                <c:pt idx="3">
                  <c:v>236.71629316928994</c:v>
                </c:pt>
                <c:pt idx="4">
                  <c:v>980.95022944905486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1256.9955478598092</v>
          </cell>
        </row>
      </sheetData>
      <sheetData sheetId="1">
        <row r="4">
          <cell r="J4">
            <v>1281.0342222188099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2.3866825983810736</v>
          </cell>
        </row>
      </sheetData>
      <sheetData sheetId="4">
        <row r="47">
          <cell r="M47">
            <v>111.75</v>
          </cell>
          <cell r="O47">
            <v>2.1828428170851026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2.4675110486686886</v>
          </cell>
        </row>
      </sheetData>
      <sheetData sheetId="8">
        <row r="4">
          <cell r="J4">
            <v>35.72819748410938</v>
          </cell>
        </row>
      </sheetData>
      <sheetData sheetId="9">
        <row r="4">
          <cell r="J4">
            <v>9.1670600425397648</v>
          </cell>
        </row>
      </sheetData>
      <sheetData sheetId="10">
        <row r="4">
          <cell r="J4">
            <v>18.508790495742538</v>
          </cell>
        </row>
      </sheetData>
      <sheetData sheetId="11">
        <row r="4">
          <cell r="J4">
            <v>11.41433008290308</v>
          </cell>
        </row>
      </sheetData>
      <sheetData sheetId="12">
        <row r="4">
          <cell r="J4">
            <v>45.140515442720165</v>
          </cell>
        </row>
      </sheetData>
      <sheetData sheetId="13">
        <row r="4">
          <cell r="J4">
            <v>3.1504743928291217</v>
          </cell>
        </row>
      </sheetData>
      <sheetData sheetId="14">
        <row r="4">
          <cell r="J4">
            <v>213.96136206338804</v>
          </cell>
        </row>
      </sheetData>
      <sheetData sheetId="15">
        <row r="4">
          <cell r="J4">
            <v>4.7493980949436043</v>
          </cell>
        </row>
      </sheetData>
      <sheetData sheetId="16">
        <row r="4">
          <cell r="J4">
            <v>42.172118474013537</v>
          </cell>
        </row>
      </sheetData>
      <sheetData sheetId="17">
        <row r="4">
          <cell r="J4">
            <v>5.2611993135498558</v>
          </cell>
        </row>
      </sheetData>
      <sheetData sheetId="18">
        <row r="4">
          <cell r="J4">
            <v>4.204248625484837</v>
          </cell>
        </row>
      </sheetData>
      <sheetData sheetId="19">
        <row r="4">
          <cell r="J4">
            <v>11.272449697981981</v>
          </cell>
        </row>
      </sheetData>
      <sheetData sheetId="20">
        <row r="4">
          <cell r="J4">
            <v>2.0788607418464129</v>
          </cell>
        </row>
      </sheetData>
      <sheetData sheetId="21">
        <row r="4">
          <cell r="J4">
            <v>13.470287579799381</v>
          </cell>
        </row>
      </sheetData>
      <sheetData sheetId="22">
        <row r="4">
          <cell r="J4">
            <v>7.8537707189991917</v>
          </cell>
        </row>
      </sheetData>
      <sheetData sheetId="23">
        <row r="4">
          <cell r="J4">
            <v>10.536546543857778</v>
          </cell>
        </row>
      </sheetData>
      <sheetData sheetId="24">
        <row r="4">
          <cell r="J4">
            <v>4.7789100222069472</v>
          </cell>
        </row>
      </sheetData>
      <sheetData sheetId="25">
        <row r="4">
          <cell r="J4">
            <v>14.180946941619572</v>
          </cell>
        </row>
      </sheetData>
      <sheetData sheetId="26">
        <row r="4">
          <cell r="J4">
            <v>44.83205952331587</v>
          </cell>
        </row>
      </sheetData>
      <sheetData sheetId="27">
        <row r="4">
          <cell r="J4">
            <v>1.4079691751142744</v>
          </cell>
        </row>
      </sheetData>
      <sheetData sheetId="28">
        <row r="4">
          <cell r="J4">
            <v>35.737849393561227</v>
          </cell>
        </row>
      </sheetData>
      <sheetData sheetId="29">
        <row r="4">
          <cell r="J4">
            <v>31.08152402871567</v>
          </cell>
        </row>
      </sheetData>
      <sheetData sheetId="30">
        <row r="4">
          <cell r="J4">
            <v>2.3694059818016244</v>
          </cell>
        </row>
      </sheetData>
      <sheetData sheetId="31">
        <row r="4">
          <cell r="J4">
            <v>3.946185222741855</v>
          </cell>
        </row>
      </sheetData>
      <sheetData sheetId="32">
        <row r="4">
          <cell r="J4">
            <v>2.4523078489298933</v>
          </cell>
        </row>
      </sheetData>
      <sheetData sheetId="33">
        <row r="4">
          <cell r="J4">
            <v>236.71629316928994</v>
          </cell>
        </row>
      </sheetData>
      <sheetData sheetId="34">
        <row r="4">
          <cell r="J4">
            <v>0.96430762784099955</v>
          </cell>
        </row>
      </sheetData>
      <sheetData sheetId="35">
        <row r="4">
          <cell r="J4">
            <v>10.299972680710782</v>
          </cell>
        </row>
      </sheetData>
      <sheetData sheetId="36">
        <row r="4">
          <cell r="J4">
            <v>17.145454611604571</v>
          </cell>
        </row>
      </sheetData>
      <sheetData sheetId="37">
        <row r="4">
          <cell r="J4">
            <v>16.377137336990028</v>
          </cell>
        </row>
      </sheetData>
      <sheetData sheetId="38">
        <row r="4">
          <cell r="J4">
            <v>16.092759195058324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B36" sqref="B36:D36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539.94</f>
        <v>539.94000000000005</v>
      </c>
      <c r="P2" t="s">
        <v>8</v>
      </c>
      <c r="Q2" s="10">
        <f>N2+K2+H2</f>
        <v>597.0200000000001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0.13898290248990522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4295.6362926969641</v>
      </c>
      <c r="D7" s="20">
        <f>(C7*[1]Feuil1!$K$2-C4)/C4</f>
        <v>0.50695028001319875</v>
      </c>
      <c r="E7" s="31">
        <f>C7-C7/(1+D7)</f>
        <v>1445.0868421475134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1281.0342222188099</v>
      </c>
    </row>
    <row r="9" spans="2:20">
      <c r="M9" s="17" t="str">
        <f>IF(C13&gt;C7*Params!F8,B13,"Others")</f>
        <v>ETH</v>
      </c>
      <c r="N9" s="18">
        <f>IF(C13&gt;C7*0.1,C13,C7)</f>
        <v>1256.9955478598092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539.94000000000005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236.71629316928994</v>
      </c>
    </row>
    <row r="12" spans="2:20">
      <c r="B12" s="7" t="s">
        <v>4</v>
      </c>
      <c r="C12" s="1">
        <f>[2]BTC!J4</f>
        <v>1281.0342222188099</v>
      </c>
      <c r="D12" s="20">
        <f>C12/$C$7</f>
        <v>0.29821757125869885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980.95022944905486</v>
      </c>
    </row>
    <row r="13" spans="2:20">
      <c r="B13" s="7" t="s">
        <v>19</v>
      </c>
      <c r="C13" s="1">
        <f>[2]ETH!J4</f>
        <v>1256.9955478598092</v>
      </c>
      <c r="D13" s="20">
        <f t="shared" ref="D13:D55" si="0">C13/$C$7</f>
        <v>0.29262150289512046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539.94000000000005</v>
      </c>
      <c r="D14" s="20">
        <f t="shared" si="0"/>
        <v>0.12569499911292656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236.71629316928994</v>
      </c>
      <c r="D15" s="20">
        <f t="shared" si="0"/>
        <v>5.5106223395060862E-2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213.96136206338804</v>
      </c>
      <c r="D16" s="20">
        <f t="shared" si="0"/>
        <v>4.9809003249913171E-2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2.6014772291124092E-2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2.0951494462650277E-2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1.4561288651541941E-2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7" t="s">
        <v>6</v>
      </c>
      <c r="C20" s="1">
        <f>$K$2</f>
        <v>50.7</v>
      </c>
      <c r="D20" s="20">
        <f t="shared" si="0"/>
        <v>1.1802675213959656E-2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32</v>
      </c>
      <c r="C21" s="9">
        <f>[2]MATIC!$J$4</f>
        <v>44.83205952331587</v>
      </c>
      <c r="D21" s="20">
        <f t="shared" si="0"/>
        <v>1.0436651631688445E-2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47</v>
      </c>
      <c r="C22" s="9">
        <f>[2]AVAX!$J$4</f>
        <v>45.140515442720165</v>
      </c>
      <c r="D22" s="20">
        <f t="shared" si="0"/>
        <v>1.0508458437103674E-2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42</v>
      </c>
      <c r="C23" s="1">
        <f>[2]DOT!$J$4</f>
        <v>42.172118474013537</v>
      </c>
      <c r="D23" s="20">
        <f t="shared" si="0"/>
        <v>9.817432296516956E-3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35.737849393561227</v>
      </c>
      <c r="D24" s="20">
        <f t="shared" si="0"/>
        <v>8.3195705964025281E-3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45</v>
      </c>
      <c r="C25" s="9">
        <f>[2]ADA!$J$4</f>
        <v>35.72819748410938</v>
      </c>
      <c r="D25" s="20">
        <f t="shared" si="0"/>
        <v>8.317323686097701E-3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38</v>
      </c>
      <c r="C26" s="9">
        <f>[2]NEAR!$J$4</f>
        <v>31.08152402871567</v>
      </c>
      <c r="D26" s="20">
        <f t="shared" si="0"/>
        <v>7.2356042064263089E-3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18.508790495742538</v>
      </c>
      <c r="D27" s="20">
        <f t="shared" si="0"/>
        <v>4.3087424620211539E-3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66</v>
      </c>
      <c r="C28" s="10">
        <f>[2]TIA!$J$4</f>
        <v>16.377137336990028</v>
      </c>
      <c r="D28" s="20">
        <f t="shared" si="0"/>
        <v>3.8125055803334405E-3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22" t="s">
        <v>41</v>
      </c>
      <c r="C29" s="1">
        <f>[2]XRP!$J$4</f>
        <v>17.145454611604571</v>
      </c>
      <c r="D29" s="20">
        <f t="shared" si="0"/>
        <v>3.9913655261628305E-3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65</v>
      </c>
      <c r="C30" s="10">
        <f>[2]DYDX!$J$4</f>
        <v>16.092759195058324</v>
      </c>
      <c r="D30" s="20">
        <f t="shared" si="0"/>
        <v>3.7463039462669865E-3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7" t="s">
        <v>49</v>
      </c>
      <c r="C31" s="1">
        <f>[2]LUNC!J4</f>
        <v>14.180946941619572</v>
      </c>
      <c r="D31" s="20">
        <f t="shared" si="0"/>
        <v>3.3012447924719978E-3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52</v>
      </c>
      <c r="C32" s="9">
        <f>[2]LDO!$J$4</f>
        <v>13.470287579799381</v>
      </c>
      <c r="D32" s="20">
        <f t="shared" si="0"/>
        <v>3.1358072848719277E-3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31</v>
      </c>
      <c r="C33" s="9">
        <f>[2]ATOM!$J$4</f>
        <v>11.41433008290308</v>
      </c>
      <c r="D33" s="20">
        <f t="shared" si="0"/>
        <v>2.6571919280756261E-3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53</v>
      </c>
      <c r="C34" s="9">
        <f>[2]ICP!$J$4</f>
        <v>11.272449697981981</v>
      </c>
      <c r="D34" s="20">
        <f t="shared" si="0"/>
        <v>2.6241629714197027E-3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[2]UNI!$J$4</f>
        <v>10.299972680710782</v>
      </c>
      <c r="D35" s="20">
        <f t="shared" si="0"/>
        <v>2.3977757842817897E-3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10.536546543857778</v>
      </c>
      <c r="D36" s="20">
        <f t="shared" si="0"/>
        <v>2.4528488507677016E-3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2.444341020642532E-3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46</v>
      </c>
      <c r="C38" s="9">
        <f>[2]ALGO!$J$4</f>
        <v>9.1670600425397648</v>
      </c>
      <c r="D38" s="20">
        <f t="shared" si="0"/>
        <v>2.1340400857783829E-3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54</v>
      </c>
      <c r="C39" s="9">
        <f>[2]LINK!$J$4</f>
        <v>7.8537707189991917</v>
      </c>
      <c r="D39" s="20">
        <f t="shared" si="0"/>
        <v>1.8283137081115159E-3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7" t="s">
        <v>5</v>
      </c>
      <c r="C40" s="1">
        <f>H$2</f>
        <v>6.38</v>
      </c>
      <c r="D40" s="20">
        <f t="shared" si="0"/>
        <v>1.4852281630189862E-3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33</v>
      </c>
      <c r="C41" s="1">
        <f>[2]EGLD!$J$4</f>
        <v>5.2611993135498558</v>
      </c>
      <c r="D41" s="20">
        <f t="shared" si="0"/>
        <v>1.2247776476082136E-3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23</v>
      </c>
      <c r="C42" s="9">
        <f>[2]LUNA!J4</f>
        <v>4.7789100222069472</v>
      </c>
      <c r="D42" s="20">
        <f t="shared" si="0"/>
        <v>1.1125034096419195E-3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51</v>
      </c>
      <c r="C43" s="9">
        <f>[2]DOGE!$J$4</f>
        <v>4.7493980949436043</v>
      </c>
      <c r="D43" s="20">
        <f t="shared" si="0"/>
        <v>1.1056331987459188E-3</v>
      </c>
    </row>
    <row r="44" spans="2:14">
      <c r="B44" s="22" t="s">
        <v>37</v>
      </c>
      <c r="C44" s="9">
        <f>[2]GRT!$J$4</f>
        <v>4.204248625484837</v>
      </c>
      <c r="D44" s="20">
        <f t="shared" si="0"/>
        <v>9.7872546440500659E-4</v>
      </c>
    </row>
    <row r="45" spans="2:14">
      <c r="B45" s="22" t="s">
        <v>56</v>
      </c>
      <c r="C45" s="9">
        <f>[2]SHIB!$J$4</f>
        <v>3.946185222741855</v>
      </c>
      <c r="D45" s="20">
        <f t="shared" si="0"/>
        <v>9.1864975380964795E-4</v>
      </c>
    </row>
    <row r="46" spans="2:14">
      <c r="B46" s="22" t="s">
        <v>36</v>
      </c>
      <c r="C46" s="9">
        <f>[2]AMP!$J$4</f>
        <v>3.1504743928291217</v>
      </c>
      <c r="D46" s="20">
        <f t="shared" si="0"/>
        <v>7.3341274217867585E-4</v>
      </c>
    </row>
    <row r="47" spans="2:14">
      <c r="B47" s="22" t="s">
        <v>64</v>
      </c>
      <c r="C47" s="10">
        <f>[2]ACE!$J$4</f>
        <v>2.4675110486686886</v>
      </c>
      <c r="D47" s="20">
        <f t="shared" si="0"/>
        <v>5.7442271191900443E-4</v>
      </c>
    </row>
    <row r="48" spans="2:14">
      <c r="B48" s="22" t="s">
        <v>40</v>
      </c>
      <c r="C48" s="9">
        <f>[2]SHPING!$J$4</f>
        <v>2.4523078489298933</v>
      </c>
      <c r="D48" s="20">
        <f t="shared" si="0"/>
        <v>5.7088349241742737E-4</v>
      </c>
    </row>
    <row r="49" spans="2:4">
      <c r="B49" s="22" t="s">
        <v>62</v>
      </c>
      <c r="C49" s="10">
        <f>[2]SEI!$J$4</f>
        <v>2.3694059818016244</v>
      </c>
      <c r="D49" s="20">
        <f t="shared" si="0"/>
        <v>5.5158440341652418E-4</v>
      </c>
    </row>
    <row r="50" spans="2:4">
      <c r="B50" s="7" t="s">
        <v>25</v>
      </c>
      <c r="C50" s="1">
        <f>[2]POLIS!J4</f>
        <v>2.3866825983810736</v>
      </c>
      <c r="D50" s="20">
        <f t="shared" si="0"/>
        <v>5.5560630271205371E-4</v>
      </c>
    </row>
    <row r="51" spans="2:4">
      <c r="B51" s="22" t="s">
        <v>50</v>
      </c>
      <c r="C51" s="9">
        <f>[2]KAVA!$J$4</f>
        <v>2.0788607418464129</v>
      </c>
      <c r="D51" s="20">
        <f t="shared" si="0"/>
        <v>4.8394710357129068E-4</v>
      </c>
    </row>
    <row r="52" spans="2:4">
      <c r="B52" s="7" t="s">
        <v>28</v>
      </c>
      <c r="C52" s="1">
        <f>[2]ATLAS!O47</f>
        <v>2.1828428170851026</v>
      </c>
      <c r="D52" s="20">
        <f t="shared" si="0"/>
        <v>5.0815354661104951E-4</v>
      </c>
    </row>
    <row r="53" spans="2:4">
      <c r="B53" s="7" t="s">
        <v>27</v>
      </c>
      <c r="C53" s="1">
        <f>[2]Ayman!$E$9</f>
        <v>1.6967935999999999</v>
      </c>
      <c r="D53" s="20">
        <f t="shared" si="0"/>
        <v>3.9500401905178246E-4</v>
      </c>
    </row>
    <row r="54" spans="2:4">
      <c r="B54" s="22" t="s">
        <v>63</v>
      </c>
      <c r="C54" s="10">
        <f>[2]MEME!$J$4</f>
        <v>1.4079691751142744</v>
      </c>
      <c r="D54" s="20">
        <f t="shared" si="0"/>
        <v>3.2776731528876663E-4</v>
      </c>
    </row>
    <row r="55" spans="2:4">
      <c r="B55" s="22" t="s">
        <v>43</v>
      </c>
      <c r="C55" s="9">
        <f>[2]TRX!$J$4</f>
        <v>0.96430762784099955</v>
      </c>
      <c r="D55" s="20">
        <f t="shared" si="0"/>
        <v>2.2448539916669028E-4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G24" sqref="G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2024-01-08T10:33:34Z</dcterms:modified>
</cp:coreProperties>
</file>