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N9"/>
  <c r="G9"/>
  <c r="N8"/>
  <c r="N7"/>
  <c r="N6"/>
  <c r="C5"/>
  <c r="O9" s="1"/>
  <c r="P9" s="1"/>
  <c r="J4"/>
  <c r="K4" s="1"/>
  <c r="B13" i="32"/>
  <c r="D11"/>
  <c r="D13" s="1"/>
  <c r="C10"/>
  <c r="O9"/>
  <c r="C9"/>
  <c r="R8"/>
  <c r="C8"/>
  <c r="T7"/>
  <c r="R7"/>
  <c r="N8" s="1"/>
  <c r="O7"/>
  <c r="N7"/>
  <c r="C7"/>
  <c r="S7" s="1"/>
  <c r="T6"/>
  <c r="S6"/>
  <c r="R6"/>
  <c r="N6"/>
  <c r="C6"/>
  <c r="O6" s="1"/>
  <c r="R5"/>
  <c r="C5"/>
  <c r="O8" s="1"/>
  <c r="P8" s="1"/>
  <c r="J4"/>
  <c r="B14" i="31"/>
  <c r="N8" s="1"/>
  <c r="C12"/>
  <c r="S8" s="1"/>
  <c r="C11"/>
  <c r="C10"/>
  <c r="N9"/>
  <c r="C9"/>
  <c r="T8"/>
  <c r="R8"/>
  <c r="O8"/>
  <c r="P8" s="1"/>
  <c r="C8"/>
  <c r="T7"/>
  <c r="R7"/>
  <c r="R18" s="1"/>
  <c r="O7"/>
  <c r="C7"/>
  <c r="T6"/>
  <c r="S6"/>
  <c r="R6"/>
  <c r="P6"/>
  <c r="N6"/>
  <c r="E6"/>
  <c r="D6"/>
  <c r="R5"/>
  <c r="C5"/>
  <c r="O9" s="1"/>
  <c r="P9" s="1"/>
  <c r="J4"/>
  <c r="B10" i="30"/>
  <c r="O9"/>
  <c r="P9" s="1"/>
  <c r="N9"/>
  <c r="G9"/>
  <c r="N8"/>
  <c r="N7"/>
  <c r="N6"/>
  <c r="E6"/>
  <c r="D6"/>
  <c r="D10" s="1"/>
  <c r="C5"/>
  <c r="O7" s="1"/>
  <c r="P7" s="1"/>
  <c r="J4"/>
  <c r="K4" s="1"/>
  <c r="B13" i="29"/>
  <c r="J4" s="1"/>
  <c r="N9"/>
  <c r="N8"/>
  <c r="N7"/>
  <c r="N6"/>
  <c r="Q6" s="1"/>
  <c r="E6"/>
  <c r="D6"/>
  <c r="D13" s="1"/>
  <c r="G12" s="1"/>
  <c r="C5"/>
  <c r="O9" s="1"/>
  <c r="P9" s="1"/>
  <c r="K4"/>
  <c r="D39" i="28"/>
  <c r="D38"/>
  <c r="C37"/>
  <c r="O15" s="1"/>
  <c r="C36"/>
  <c r="C35"/>
  <c r="B34"/>
  <c r="C34" s="1"/>
  <c r="D33"/>
  <c r="C33"/>
  <c r="C32"/>
  <c r="C31"/>
  <c r="C30"/>
  <c r="D29"/>
  <c r="B28"/>
  <c r="C28" s="1"/>
  <c r="C27"/>
  <c r="B26"/>
  <c r="C26" s="1"/>
  <c r="R25"/>
  <c r="C25"/>
  <c r="T24"/>
  <c r="R24"/>
  <c r="N24"/>
  <c r="C24"/>
  <c r="T23"/>
  <c r="S23"/>
  <c r="R23"/>
  <c r="N23"/>
  <c r="N26" s="1"/>
  <c r="C23"/>
  <c r="T22"/>
  <c r="S22" s="1"/>
  <c r="R22"/>
  <c r="C22"/>
  <c r="O23" s="1"/>
  <c r="P23" s="1"/>
  <c r="T21"/>
  <c r="R21"/>
  <c r="V21" s="1"/>
  <c r="C21"/>
  <c r="R20"/>
  <c r="C20"/>
  <c r="T19"/>
  <c r="R19"/>
  <c r="V19" s="1"/>
  <c r="C19"/>
  <c r="T18"/>
  <c r="R18"/>
  <c r="E18"/>
  <c r="T17"/>
  <c r="R17"/>
  <c r="N17"/>
  <c r="C17"/>
  <c r="T16"/>
  <c r="S16" s="1"/>
  <c r="R16"/>
  <c r="C16"/>
  <c r="O9" s="1"/>
  <c r="T15"/>
  <c r="S15"/>
  <c r="R15"/>
  <c r="N15"/>
  <c r="B15"/>
  <c r="E15" s="1"/>
  <c r="T14"/>
  <c r="S14"/>
  <c r="R14"/>
  <c r="O14"/>
  <c r="N14"/>
  <c r="P14" s="1"/>
  <c r="B14"/>
  <c r="T13"/>
  <c r="S13"/>
  <c r="O17" s="1"/>
  <c r="P17" s="1"/>
  <c r="R13"/>
  <c r="D13"/>
  <c r="B13"/>
  <c r="T12"/>
  <c r="S12" s="1"/>
  <c r="R12"/>
  <c r="E12"/>
  <c r="T11"/>
  <c r="S11"/>
  <c r="R11"/>
  <c r="C11"/>
  <c r="T10"/>
  <c r="S10"/>
  <c r="C10"/>
  <c r="U9"/>
  <c r="S9"/>
  <c r="R9"/>
  <c r="N9"/>
  <c r="P9" s="1"/>
  <c r="B9"/>
  <c r="C9" s="1"/>
  <c r="R8"/>
  <c r="T8" s="1"/>
  <c r="C8"/>
  <c r="B8"/>
  <c r="T7"/>
  <c r="R7"/>
  <c r="P7"/>
  <c r="C7"/>
  <c r="T6"/>
  <c r="R6"/>
  <c r="O6"/>
  <c r="N6"/>
  <c r="C6"/>
  <c r="B6"/>
  <c r="S5"/>
  <c r="R5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T5"/>
  <c r="S5"/>
  <c r="R5"/>
  <c r="C5"/>
  <c r="J4"/>
  <c r="D10" i="25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C9"/>
  <c r="B9"/>
  <c r="S8"/>
  <c r="R8"/>
  <c r="C8"/>
  <c r="R7"/>
  <c r="T7" s="1"/>
  <c r="D7"/>
  <c r="T6"/>
  <c r="R6"/>
  <c r="N6"/>
  <c r="D6"/>
  <c r="T5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0" i="20"/>
  <c r="N9"/>
  <c r="T8"/>
  <c r="R8"/>
  <c r="R21" s="1"/>
  <c r="C8"/>
  <c r="O7" s="1"/>
  <c r="R7"/>
  <c r="N7"/>
  <c r="D7"/>
  <c r="T7" s="1"/>
  <c r="S7" s="1"/>
  <c r="C7"/>
  <c r="R6"/>
  <c r="P6"/>
  <c r="O6"/>
  <c r="N6"/>
  <c r="E6"/>
  <c r="D6"/>
  <c r="T6" s="1"/>
  <c r="S6" s="1"/>
  <c r="T5"/>
  <c r="T21" s="1"/>
  <c r="S5"/>
  <c r="R5"/>
  <c r="C5"/>
  <c r="O9" s="1"/>
  <c r="P9" s="1"/>
  <c r="J4"/>
  <c r="B10" i="19"/>
  <c r="O9"/>
  <c r="N7"/>
  <c r="E6"/>
  <c r="D6"/>
  <c r="D10" s="1"/>
  <c r="G9" s="1"/>
  <c r="C5"/>
  <c r="J4"/>
  <c r="K4" s="1"/>
  <c r="D10" i="18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B8"/>
  <c r="B14" s="1"/>
  <c r="T7"/>
  <c r="S7"/>
  <c r="R7"/>
  <c r="N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B17"/>
  <c r="N15"/>
  <c r="C15"/>
  <c r="D14"/>
  <c r="C14" s="1"/>
  <c r="C13"/>
  <c r="C12"/>
  <c r="C11"/>
  <c r="T10"/>
  <c r="R10"/>
  <c r="E10"/>
  <c r="S9"/>
  <c r="R9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B13"/>
  <c r="G12" s="1"/>
  <c r="C11"/>
  <c r="C10"/>
  <c r="C9"/>
  <c r="C8"/>
  <c r="C7"/>
  <c r="T6"/>
  <c r="R6"/>
  <c r="R15" s="1"/>
  <c r="C6"/>
  <c r="O6" s="1"/>
  <c r="T5"/>
  <c r="T15" s="1"/>
  <c r="S5"/>
  <c r="R5"/>
  <c r="C5"/>
  <c r="O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T5" s="1"/>
  <c r="T13" s="1"/>
  <c r="R5"/>
  <c r="R13" s="1"/>
  <c r="C5"/>
  <c r="O7" s="1"/>
  <c r="P7" s="1"/>
  <c r="J4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/>
  <c r="C11"/>
  <c r="C10"/>
  <c r="C9"/>
  <c r="C8"/>
  <c r="T7"/>
  <c r="R7"/>
  <c r="N8" s="1"/>
  <c r="C7"/>
  <c r="T6"/>
  <c r="S6"/>
  <c r="R6"/>
  <c r="E6"/>
  <c r="D6"/>
  <c r="D14" s="1"/>
  <c r="G13" s="1"/>
  <c r="T5"/>
  <c r="T14" s="1"/>
  <c r="R5"/>
  <c r="R14" s="1"/>
  <c r="C5"/>
  <c r="O7" s="1"/>
  <c r="J4"/>
  <c r="B14" i="9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R7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O37" i="1"/>
  <c r="P37" s="1"/>
  <c r="O36"/>
  <c r="O35"/>
  <c r="O34"/>
  <c r="O29"/>
  <c r="P29" s="1"/>
  <c r="O28"/>
  <c r="O27"/>
  <c r="O26"/>
  <c r="H36" i="5"/>
  <c r="I36" s="1"/>
  <c r="K36" s="1"/>
  <c r="H37"/>
  <c r="O22" i="2"/>
  <c r="O46"/>
  <c r="N6" i="9"/>
  <c r="J4"/>
  <c r="K4" s="1"/>
  <c r="D17" i="14"/>
  <c r="T5"/>
  <c r="N8"/>
  <c r="N6"/>
  <c r="S6" i="16"/>
  <c r="N3" i="20"/>
  <c r="P7"/>
  <c r="O3"/>
  <c r="P3" s="1"/>
  <c r="R21" i="21"/>
  <c r="N8"/>
  <c r="N6"/>
  <c r="N9"/>
  <c r="P9" s="1"/>
  <c r="P6"/>
  <c r="O3"/>
  <c r="P3" s="1"/>
  <c r="N3"/>
  <c r="D25" i="23"/>
  <c r="T21" s="1"/>
  <c r="B37"/>
  <c r="J4" s="1"/>
  <c r="R21"/>
  <c r="N17" i="24"/>
  <c r="N16"/>
  <c r="N14"/>
  <c r="N15"/>
  <c r="P15" s="1"/>
  <c r="B16"/>
  <c r="D15"/>
  <c r="T10" s="1"/>
  <c r="G9" i="25"/>
  <c r="K4"/>
  <c r="O9" i="26"/>
  <c r="O6"/>
  <c r="O17"/>
  <c r="O16"/>
  <c r="O15"/>
  <c r="O14"/>
  <c r="T9"/>
  <c r="V9" s="1"/>
  <c r="C9"/>
  <c r="P6" i="28"/>
  <c r="E14"/>
  <c r="R10"/>
  <c r="R41" s="1"/>
  <c r="D14" i="31"/>
  <c r="G13" s="1"/>
  <c r="T5"/>
  <c r="P6" i="32"/>
  <c r="N3"/>
  <c r="O3"/>
  <c r="P3" s="1"/>
  <c r="P35" i="4"/>
  <c r="I37" i="5"/>
  <c r="K37" s="1"/>
  <c r="M39"/>
  <c r="K4" i="8"/>
  <c r="T6"/>
  <c r="T13" s="1"/>
  <c r="P6" i="9"/>
  <c r="K4" i="10"/>
  <c r="N6"/>
  <c r="N9"/>
  <c r="N9" i="12"/>
  <c r="D13"/>
  <c r="G12" s="1"/>
  <c r="O7" i="13"/>
  <c r="O8"/>
  <c r="P6" i="14"/>
  <c r="T8"/>
  <c r="N9"/>
  <c r="P9" s="1"/>
  <c r="N7" i="21"/>
  <c r="T37" i="23"/>
  <c r="P16" i="24"/>
  <c r="B18"/>
  <c r="J4" s="1"/>
  <c r="D19" i="26"/>
  <c r="G18" s="1"/>
  <c r="T5" i="28"/>
  <c r="O16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D74" i="5"/>
  <c r="E62"/>
  <c r="O9" i="8"/>
  <c r="P9" s="1"/>
  <c r="O8"/>
  <c r="P8" s="1"/>
  <c r="S5" i="9"/>
  <c r="O9" i="10"/>
  <c r="P9" s="1"/>
  <c r="O8"/>
  <c r="P8" s="1"/>
  <c r="O6"/>
  <c r="P6" s="1"/>
  <c r="O9" i="12"/>
  <c r="P9" s="1"/>
  <c r="O8"/>
  <c r="O6"/>
  <c r="P6" s="1"/>
  <c r="N9" i="13"/>
  <c r="P9" s="1"/>
  <c r="N8"/>
  <c r="N7"/>
  <c r="N6"/>
  <c r="P6" s="1"/>
  <c r="O15" i="14"/>
  <c r="P15" s="1"/>
  <c r="O14"/>
  <c r="O17"/>
  <c r="C8" i="16"/>
  <c r="T8"/>
  <c r="S8" s="1"/>
  <c r="G9" i="18"/>
  <c r="K4"/>
  <c r="O7" i="19"/>
  <c r="P7" s="1"/>
  <c r="O6"/>
  <c r="N9" i="26"/>
  <c r="N8"/>
  <c r="N7"/>
  <c r="N6"/>
  <c r="N8" i="28"/>
  <c r="N7"/>
  <c r="P15"/>
  <c r="C39"/>
  <c r="S25" s="1"/>
  <c r="T25"/>
  <c r="Q9" i="29"/>
  <c r="Q8"/>
  <c r="Q7"/>
  <c r="N26" i="1"/>
  <c r="N27"/>
  <c r="N28"/>
  <c r="B39"/>
  <c r="B42" s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O3" i="1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K4" i="4"/>
  <c r="P6"/>
  <c r="G8"/>
  <c r="P17"/>
  <c r="I35" i="5"/>
  <c r="K35" s="1"/>
  <c r="M38"/>
  <c r="K14" s="1"/>
  <c r="S7" i="8"/>
  <c r="U7" i="10"/>
  <c r="V7" i="12"/>
  <c r="N8"/>
  <c r="K4" i="14"/>
  <c r="N7"/>
  <c r="P7" s="1"/>
  <c r="P8"/>
  <c r="O16"/>
  <c r="P16" s="1"/>
  <c r="G17"/>
  <c r="D14" i="16"/>
  <c r="G13" s="1"/>
  <c r="P11" i="17"/>
  <c r="O8" i="19"/>
  <c r="P8" s="1"/>
  <c r="P8" i="21"/>
  <c r="T21"/>
  <c r="R37" i="23"/>
  <c r="P9"/>
  <c r="P17" i="24"/>
  <c r="O7" i="26"/>
  <c r="P7" s="1"/>
  <c r="O8"/>
  <c r="P8" s="1"/>
  <c r="N25" i="28"/>
  <c r="K4" i="31"/>
  <c r="N24" i="14"/>
  <c r="N22"/>
  <c r="N17"/>
  <c r="N16"/>
  <c r="O9" i="15"/>
  <c r="P9" s="1"/>
  <c r="O7"/>
  <c r="P7" s="1"/>
  <c r="N9" i="16"/>
  <c r="P9" s="1"/>
  <c r="N8"/>
  <c r="N6"/>
  <c r="J4"/>
  <c r="N9" i="19"/>
  <c r="P9" s="1"/>
  <c r="N8"/>
  <c r="N6"/>
  <c r="S5" i="24"/>
  <c r="N17" i="26"/>
  <c r="N16"/>
  <c r="N15"/>
  <c r="N14"/>
  <c r="O9" i="27"/>
  <c r="P9" s="1"/>
  <c r="O7"/>
  <c r="P7" s="1"/>
  <c r="B41" i="28"/>
  <c r="J4" s="1"/>
  <c r="D5"/>
  <c r="D41" s="1"/>
  <c r="G41" s="1"/>
  <c r="O26"/>
  <c r="P26" s="1"/>
  <c r="O25"/>
  <c r="P25" s="1"/>
  <c r="C29"/>
  <c r="T20"/>
  <c r="V20" s="1"/>
  <c r="C38"/>
  <c r="O8" s="1"/>
  <c r="N3" s="1"/>
  <c r="P8"/>
  <c r="O6" i="31"/>
  <c r="K4" i="32"/>
  <c r="G12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P19" s="1"/>
  <c r="T9" i="14"/>
  <c r="N14"/>
  <c r="N25"/>
  <c r="R37"/>
  <c r="O6" i="15"/>
  <c r="P6" s="1"/>
  <c r="O8"/>
  <c r="P8" s="1"/>
  <c r="R13" i="16"/>
  <c r="U5"/>
  <c r="P8"/>
  <c r="N8" i="20"/>
  <c r="O8"/>
  <c r="P8" s="1"/>
  <c r="P11" s="1"/>
  <c r="S8"/>
  <c r="D10"/>
  <c r="G9" s="1"/>
  <c r="S5" i="21"/>
  <c r="D37" i="23"/>
  <c r="G37" s="1"/>
  <c r="O6"/>
  <c r="P6" s="1"/>
  <c r="P14" i="24"/>
  <c r="P20" s="1"/>
  <c r="K4" i="26"/>
  <c r="T22"/>
  <c r="S6"/>
  <c r="V8"/>
  <c r="O6" i="27"/>
  <c r="P6" s="1"/>
  <c r="O8"/>
  <c r="P8" s="1"/>
  <c r="N16" i="28"/>
  <c r="O24"/>
  <c r="P24" s="1"/>
  <c r="P28" s="1"/>
  <c r="S24"/>
  <c r="O6" i="30"/>
  <c r="P6" s="1"/>
  <c r="P11" s="1"/>
  <c r="O8"/>
  <c r="P8" s="1"/>
  <c r="O6" i="18"/>
  <c r="P6" s="1"/>
  <c r="P11" s="1"/>
  <c r="O8"/>
  <c r="P8" s="1"/>
  <c r="O7" i="21"/>
  <c r="P7" s="1"/>
  <c r="T6" i="24"/>
  <c r="O6" i="25"/>
  <c r="P6" s="1"/>
  <c r="P11" s="1"/>
  <c r="O8"/>
  <c r="P8" s="1"/>
  <c r="O6" i="29"/>
  <c r="P6" s="1"/>
  <c r="O7"/>
  <c r="P7" s="1"/>
  <c r="O8"/>
  <c r="P8" s="1"/>
  <c r="N7" i="31"/>
  <c r="P7" s="1"/>
  <c r="P11" s="1"/>
  <c r="S5" i="32"/>
  <c r="T5" s="1"/>
  <c r="T32" s="1"/>
  <c r="W32" s="1"/>
  <c r="P7"/>
  <c r="T8"/>
  <c r="S8" s="1"/>
  <c r="N9"/>
  <c r="P9" s="1"/>
  <c r="C11"/>
  <c r="R32"/>
  <c r="O7" i="33"/>
  <c r="P7" s="1"/>
  <c r="O6" i="34"/>
  <c r="P6" s="1"/>
  <c r="O8"/>
  <c r="P8" s="1"/>
  <c r="O6" i="33"/>
  <c r="P6" s="1"/>
  <c r="O8"/>
  <c r="P8" s="1"/>
  <c r="J12" i="1" l="1"/>
  <c r="J13" s="1"/>
  <c r="J4"/>
  <c r="N3" i="31"/>
  <c r="O3"/>
  <c r="O6" i="8"/>
  <c r="P6" s="1"/>
  <c r="P11" s="1"/>
  <c r="O7"/>
  <c r="P7" s="1"/>
  <c r="O21" i="1"/>
  <c r="P21" s="1"/>
  <c r="O19"/>
  <c r="P19" s="1"/>
  <c r="O20"/>
  <c r="P20" s="1"/>
  <c r="O6"/>
  <c r="R9" i="24"/>
  <c r="D16"/>
  <c r="T37" i="14"/>
  <c r="S5"/>
  <c r="P11" i="29"/>
  <c r="M46" i="5"/>
  <c r="O3" i="28"/>
  <c r="P3" s="1"/>
  <c r="P6" i="19"/>
  <c r="P11" s="1"/>
  <c r="P17" i="14"/>
  <c r="P8" i="12"/>
  <c r="P11" i="10"/>
  <c r="T41" i="28"/>
  <c r="W41" s="1"/>
  <c r="P8" i="13"/>
  <c r="K4" i="12"/>
  <c r="P12" i="9"/>
  <c r="P12" i="32"/>
  <c r="P11" i="28"/>
  <c r="P15" i="26"/>
  <c r="P17"/>
  <c r="P9"/>
  <c r="P11" i="21"/>
  <c r="T13" i="16"/>
  <c r="P27" i="1"/>
  <c r="P35"/>
  <c r="R22" i="2"/>
  <c r="M57"/>
  <c r="O57" s="1"/>
  <c r="D31"/>
  <c r="T22"/>
  <c r="T36" s="1"/>
  <c r="T20"/>
  <c r="R20"/>
  <c r="D39" i="1"/>
  <c r="D42" s="1"/>
  <c r="T22"/>
  <c r="T18"/>
  <c r="R18"/>
  <c r="N10"/>
  <c r="P10" s="1"/>
  <c r="R22"/>
  <c r="T18" i="31"/>
  <c r="S5"/>
  <c r="O7" i="16"/>
  <c r="P7" s="1"/>
  <c r="O6"/>
  <c r="P6" s="1"/>
  <c r="P12" s="1"/>
  <c r="H41" i="5"/>
  <c r="I41" s="1"/>
  <c r="K41" s="1"/>
  <c r="H38"/>
  <c r="M4" i="2"/>
  <c r="O4" s="1"/>
  <c r="P11" i="33"/>
  <c r="P11" i="34"/>
  <c r="P11" i="27"/>
  <c r="P11" i="15"/>
  <c r="K4" i="28"/>
  <c r="K4" i="16"/>
  <c r="K4" i="20"/>
  <c r="T32" i="1"/>
  <c r="O74" i="2"/>
  <c r="O78" s="1"/>
  <c r="P14" i="14"/>
  <c r="P19" s="1"/>
  <c r="P11" i="12"/>
  <c r="P16" i="28"/>
  <c r="P19" s="1"/>
  <c r="P11" i="14"/>
  <c r="P7" i="13"/>
  <c r="P12" s="1"/>
  <c r="P14" i="26"/>
  <c r="P19" s="1"/>
  <c r="P16"/>
  <c r="P6"/>
  <c r="P11" s="1"/>
  <c r="S21" i="23"/>
  <c r="P26" i="1"/>
  <c r="P31" s="1"/>
  <c r="P28"/>
  <c r="P34"/>
  <c r="P39" s="1"/>
  <c r="P36"/>
  <c r="B37" i="2"/>
  <c r="D37"/>
  <c r="H39" i="5" l="1"/>
  <c r="I39" s="1"/>
  <c r="K39" s="1"/>
  <c r="I38"/>
  <c r="K38" s="1"/>
  <c r="N11" i="1"/>
  <c r="R32"/>
  <c r="M58" i="2"/>
  <c r="R36"/>
  <c r="O25" i="14"/>
  <c r="P25" s="1"/>
  <c r="O23"/>
  <c r="P23" s="1"/>
  <c r="O22"/>
  <c r="P22" s="1"/>
  <c r="O24"/>
  <c r="P24" s="1"/>
  <c r="T9" i="24"/>
  <c r="T17" s="1"/>
  <c r="D18"/>
  <c r="N3" i="1"/>
  <c r="P3" s="1"/>
  <c r="J4" i="2"/>
  <c r="K4" s="1"/>
  <c r="J7"/>
  <c r="J8" s="1"/>
  <c r="G7" i="1"/>
  <c r="I42"/>
  <c r="N8" i="24"/>
  <c r="P8" s="1"/>
  <c r="N6"/>
  <c r="P6" s="1"/>
  <c r="N9"/>
  <c r="P9" s="1"/>
  <c r="N7"/>
  <c r="P7" s="1"/>
  <c r="R17"/>
  <c r="G36" i="2"/>
  <c r="S18" i="1"/>
  <c r="S20" i="2"/>
  <c r="P6" i="1"/>
  <c r="P23"/>
  <c r="P3" i="31"/>
  <c r="K4" i="1"/>
  <c r="N59" i="2" l="1"/>
  <c r="O59" s="1"/>
  <c r="N60"/>
  <c r="O60" s="1"/>
  <c r="N58"/>
  <c r="O58" s="1"/>
  <c r="O62" s="1"/>
  <c r="P11" i="24"/>
  <c r="P27" i="14"/>
  <c r="O12" i="1"/>
  <c r="P12" s="1"/>
  <c r="O11"/>
  <c r="P11" s="1"/>
  <c r="P15" s="1"/>
  <c r="O13"/>
  <c r="P13" s="1"/>
  <c r="G17" i="24"/>
  <c r="K4"/>
  <c r="J13" i="5"/>
  <c r="J15" l="1"/>
  <c r="J16" s="1"/>
  <c r="O46"/>
  <c r="P4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<sst xmlns="http://schemas.openxmlformats.org/spreadsheetml/2006/main" count="710" uniqueCount="90">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</sst>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4150528"/>
        <c:axId val="84168704"/>
      </c:lineChart>
      <c:dateAx>
        <c:axId val="84150528"/>
        <c:scaling>
          <c:orientation val="minMax"/>
        </c:scaling>
        <c:axPos val="b"/>
        <c:numFmt formatCode="dd/mm/yy;@" sourceLinked="1"/>
        <c:majorTickMark val="none"/>
        <c:tickLblPos val="nextTo"/>
        <c:crossAx val="84168704"/>
        <c:crosses val="autoZero"/>
        <c:lblOffset val="100"/>
      </c:dateAx>
      <c:valAx>
        <c:axId val="841687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4150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1834.53813253914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978.1391332341251</v>
      </c>
      <c r="K4" s="4">
        <f>(J4/D42-1)</f>
        <v>-0.3273876004363131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2727.4818806926187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5.9275600000000001E-3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5.9275600000000001E-3</v>
      </c>
      <c r="C12" s="40">
        <v>0</v>
      </c>
      <c r="D12" s="26">
        <f t="shared" si="0"/>
        <v>0</v>
      </c>
      <c r="E12" s="38">
        <f>(B12*J3)</f>
        <v>10.874334852913705</v>
      </c>
      <c r="I12" t="s">
        <v>13</v>
      </c>
      <c r="J12">
        <f>(J11-B42)</f>
        <v>6.6819950000000072E-2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122.58374628935884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0.53318005000000002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0.53318004999999991</v>
      </c>
      <c r="D42" s="23">
        <f>(SUM(D5:D41))</f>
        <v>1454.2389255217843</v>
      </c>
      <c r="H42" t="s">
        <v>9</v>
      </c>
      <c r="I42" s="39">
        <f>D42/B42</f>
        <v>2727.4818806926187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1.3700609950382689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16.689971532291807</v>
      </c>
      <c r="K4" s="4">
        <f>(J4/D14-1)</f>
        <v>-0.54782491634475616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0.754285697056714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0.754285697056714</v>
      </c>
      <c r="M6" t="s">
        <v>11</v>
      </c>
      <c r="N6" s="29">
        <f>(SUM(R5:R7)/5)</f>
        <v>2.4363837219999995</v>
      </c>
      <c r="O6" s="38">
        <f>($C$5*Params!K8)</f>
        <v>4.170187259859512</v>
      </c>
      <c r="P6" s="38">
        <f>(O6*N6)</f>
        <v>10.160176357613498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2.4363837219999995</v>
      </c>
      <c r="O7" s="38">
        <f>($C$5*Params!K9)</f>
        <v>5.1325381659809377</v>
      </c>
      <c r="P7" s="38">
        <f>(O7*N7)</f>
        <v>12.504832440139689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0.27992579591895472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2.4363837219999995</v>
      </c>
      <c r="O8" s="38">
        <f>($C$5*Params!K10)</f>
        <v>7.0572399782237891</v>
      </c>
      <c r="P8" s="38">
        <f>(O8*N8)</f>
        <v>17.194144605192072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2.4363837219999995</v>
      </c>
      <c r="O9" s="38">
        <f>($C$5*Params!K11)</f>
        <v>12.831345414952343</v>
      </c>
      <c r="P9" s="38">
        <f>(O9*N9)</f>
        <v>31.262081100349217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71.121234503294474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3.0299347411253148</v>
      </c>
    </row>
    <row r="14" spans="2:21">
      <c r="B14" s="29">
        <f>(SUM(B5:B13))</f>
        <v>12.18191861</v>
      </c>
      <c r="D14" s="38">
        <f>(SUM(D5:D13))</f>
        <v>36.910418410000005</v>
      </c>
      <c r="R14" s="29">
        <f>(SUM(R5:R13))</f>
        <v>12.181918609999999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7.757986268781675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9.461613365933367</v>
      </c>
      <c r="K4" s="4">
        <f>(J4/D14-1)</f>
        <v>-0.13434461427874045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0.68220682359062423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0.20494318169666603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12.128178505798109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38.635156023753176</v>
      </c>
      <c r="K4" s="4">
        <f>(J4/D13-1)</f>
        <v>-0.17333809623280627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0.17423741471320256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0.17423741471320256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0.59535964145604159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14.671268205935945</v>
      </c>
    </row>
    <row r="13" spans="2:22">
      <c r="B13" s="24">
        <f>(SUM(B5:B12))</f>
        <v>3.1855695400000004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3.1855695400000004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1.7198281445511461E-3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1.6429281594186642</v>
      </c>
      <c r="K4" s="4">
        <f>(J4/D13-1)</f>
        <v>-0.41990297888479355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230.54632775176159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157.87049646642103</v>
      </c>
      <c r="K4" s="4">
        <f>(J4/D17-1)</f>
        <v>-0.17840728471179423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5.4178387021663971E-2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2.21769E-3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2.1897290209862318E-2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1.8877099999999999E-3</v>
      </c>
      <c r="C10" s="40">
        <v>0</v>
      </c>
      <c r="D10" s="26">
        <v>0</v>
      </c>
      <c r="E10" s="38">
        <f>(B10*J3)</f>
        <v>0.43520460836027786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0.68476691000000001</v>
      </c>
      <c r="D17" s="38">
        <f>(SUM(D5:D16))</f>
        <v>192.15177244</v>
      </c>
      <c r="F17" t="s">
        <v>9</v>
      </c>
      <c r="G17" s="38">
        <f>(SUM(D5:D16)/SUM(B5:B16))</f>
        <v>280.60902130916344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9.0708599999999998E-4</v>
      </c>
      <c r="O22" s="38">
        <f>($S$5*Params!K8)</f>
        <v>323.96134165178148</v>
      </c>
      <c r="P22" s="38">
        <f>(O22*N22)</f>
        <v>0.29386079755354783</v>
      </c>
    </row>
    <row r="23" spans="2:16">
      <c r="N23" s="24">
        <f>(($R$5+$R$7)/5)</f>
        <v>9.0708599999999998E-4</v>
      </c>
      <c r="O23" s="38">
        <f>($S$5*Params!K9)</f>
        <v>398.72165126373102</v>
      </c>
      <c r="P23" s="38">
        <f>(O23*N23)</f>
        <v>0.36167482775821269</v>
      </c>
    </row>
    <row r="24" spans="2:16">
      <c r="N24" s="24">
        <f>(($R$5+$R$7)/5)</f>
        <v>9.0708599999999998E-4</v>
      </c>
      <c r="O24" s="38">
        <f>($S$5*Params!K10)</f>
        <v>548.24227048763021</v>
      </c>
      <c r="P24" s="38">
        <f>(O24*N24)</f>
        <v>0.49730288816754253</v>
      </c>
    </row>
    <row r="25" spans="2:16">
      <c r="N25" s="24">
        <f>(($R$5+$R$7)/5)</f>
        <v>9.0708599999999998E-4</v>
      </c>
      <c r="O25" s="38">
        <f>($S$5*Params!K11)</f>
        <v>996.80412815932755</v>
      </c>
      <c r="P25" s="38">
        <f>(O25*N25)</f>
        <v>0.90418706939553173</v>
      </c>
    </row>
    <row r="26" spans="2:16">
      <c r="P26" s="38"/>
    </row>
    <row r="27" spans="2:16">
      <c r="P27" s="38">
        <f>(SUM(P22:P25))</f>
        <v>2.0570255828748349</v>
      </c>
    </row>
    <row r="37" spans="18:20">
      <c r="R37" s="51">
        <f>(SUM(R5:R27))</f>
        <v>0.68476691000000001</v>
      </c>
      <c r="T37" s="38">
        <f>(SUM(T5:T27))</f>
        <v>192.15177244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6.8155085359472733E-2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4.1832490845772501</v>
      </c>
      <c r="K4" s="4">
        <f>(J4/D13-1)</f>
        <v>-0.16335018308454996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1.7670353611080759E-2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4.6210772619492699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31.684215830434322</v>
      </c>
      <c r="K4" s="4">
        <f>(J4/D14-1)</f>
        <v>-0.15270030327738482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0.28442328513575965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0.28442328513575965</v>
      </c>
      <c r="M6" t="s">
        <v>11</v>
      </c>
      <c r="N6" s="24">
        <f>($B$14/5)</f>
        <v>1.3712913260000001</v>
      </c>
      <c r="O6" s="38">
        <f>($S$6*Params!K8)</f>
        <v>7.1908593398211149</v>
      </c>
      <c r="P6" s="38">
        <f>(O6*N6)</f>
        <v>9.8607630391827819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1.3712913260000001</v>
      </c>
      <c r="O7" s="38">
        <f>($S$6*Params!K9)</f>
        <v>8.850288418241373</v>
      </c>
      <c r="P7" s="38">
        <f>(O7*N7)</f>
        <v>12.136323740532657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1.3712913260000001</v>
      </c>
      <c r="O8" s="38">
        <f>($C$5*Params!K10)</f>
        <v>12.169146575081887</v>
      </c>
      <c r="P8" s="38">
        <f>(O8*N8)</f>
        <v>16.687445143232402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1.3712913260000001</v>
      </c>
      <c r="O9" s="38">
        <f>($C$5*Params!K11)</f>
        <v>22.125721045603431</v>
      </c>
      <c r="P9" s="38">
        <f>(O9*N9)</f>
        <v>30.340809351331639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69.025341274279484</v>
      </c>
    </row>
    <row r="13" spans="2:21">
      <c r="F13" t="s">
        <v>9</v>
      </c>
      <c r="G13" s="38">
        <f>(D14/B14)</f>
        <v>5.4538875439513994</v>
      </c>
      <c r="N13" s="24"/>
      <c r="P13" s="38"/>
      <c r="R13" s="24">
        <f>(SUM(R5:R12))</f>
        <v>6.8564566300000003</v>
      </c>
      <c r="T13" s="38">
        <f>(SUM(T5:T12))</f>
        <v>37.394343410000005</v>
      </c>
    </row>
    <row r="14" spans="2:21">
      <c r="B14">
        <f>(SUM(B5:B13))</f>
        <v>6.8564566300000012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32.72455288261385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4.0493139209986779</v>
      </c>
      <c r="K4" s="4">
        <f>(J4/D13-1)</f>
        <v>-0.22128578442333124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9.4627953343010343E-2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3.9369423401513131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8.7091798705684429</v>
      </c>
      <c r="K4" s="4">
        <f>(J4/D10-1)</f>
        <v>-0.14615883621878001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7.8205784810169762E-3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1.898827989555705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10.011231786042558</v>
      </c>
      <c r="K4" s="4">
        <f>(J4/D10-1)</f>
        <v>-0.11950468020733873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3.1843915033246038E-2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B34" sqref="B3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34692.790312939564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1029.648364481443</v>
      </c>
      <c r="K4" s="4">
        <f>(J4/D37-1)</f>
        <v>0.45432949498477671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3.4466999999999999E-4</v>
      </c>
      <c r="C6" s="40">
        <v>0</v>
      </c>
      <c r="D6" s="26">
        <f>(B6*C6)</f>
        <v>0</v>
      </c>
      <c r="E6" s="38">
        <f>(B6*J3)</f>
        <v>11.957564037160878</v>
      </c>
      <c r="I6" t="s">
        <v>11</v>
      </c>
      <c r="J6">
        <v>0.03</v>
      </c>
      <c r="R6" s="24">
        <f t="shared" si="0"/>
        <v>3.4466999999999999E-4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3.2096999999998987E-4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11.13534490674386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23854.835119948326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2.8949759999999998E-2</v>
      </c>
      <c r="T36" s="38">
        <f>(SUM(T5:T25))</f>
        <v>523.90980017000004</v>
      </c>
    </row>
    <row r="37" spans="2:20">
      <c r="B37">
        <f>(SUM(B5:B36))</f>
        <v>2.9679030000000009E-2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11.462108901966079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9.0606516328422195</v>
      </c>
      <c r="K4" s="4">
        <f>(J4/D10-1)</f>
        <v>1.673764015788008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2.432007342601359E-2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69.512062189546214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11.391757007490421</v>
      </c>
      <c r="K4" s="4">
        <f>(J4/D15-1)</f>
        <v>0.14618135720126824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6.4238877151847243E-2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1.2580147537765027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0.44562386357082517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1.1487766678230598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2.3652538231339573E-2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6.3797419008874133E-5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21.683769100834162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0.3017615458261903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3.9613199110553938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0.66930604460433674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36.39421736714538</v>
      </c>
      <c r="K4" s="4">
        <f>(J4/D18-1)</f>
        <v>-0.23164379295664161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0.2044248735220178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0.2044248735220178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0.87108822505623074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54.376047640000003</v>
      </c>
      <c r="S17" s="38"/>
      <c r="T17" s="38">
        <f>(SUM(T5:T12))</f>
        <v>47.366334824300644</v>
      </c>
    </row>
    <row r="18" spans="2:20">
      <c r="B18" s="19">
        <f>(SUM(B5:B17))</f>
        <v>54.376047640000003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0.59882311680255551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32.841883306323396</v>
      </c>
      <c r="K4" s="4">
        <f>(J4/D10-1)</f>
        <v>-0.17045003015096249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1.4258012543986502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0.12895149215986218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1.486541223872454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34.888150865027775</v>
      </c>
      <c r="K4" s="4">
        <f>(J4/D19-1)</f>
        <v>-0.12339290228036837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0.14266102738531791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0.33671586768636785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0.34643123946122534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1.6957896276900779</v>
      </c>
      <c r="O18" s="38"/>
      <c r="P18" s="38"/>
      <c r="S18" s="38"/>
      <c r="T18" s="38"/>
    </row>
    <row r="19" spans="2:20">
      <c r="B19" s="1">
        <f>(SUM(B5:B18))</f>
        <v>23.469346362385977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23.469346362385981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7.8330004928320116E-6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3.4448072179683078</v>
      </c>
      <c r="K4" s="4">
        <f>(J4/D13-1)</f>
        <v>-0.31514767038403424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1.9553519130256552E-3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H26" sqref="H26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39.77577965717412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27.946732720641322</v>
      </c>
      <c r="P3" s="38">
        <f>(O3*N3)</f>
        <v>20.183751409352066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214.39950062320011</v>
      </c>
      <c r="K4" s="4">
        <f>(J4/D41-1)</f>
        <v>0.83688756423139687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8.3529137280065641E-2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0.24505909555298722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5.7473910000000003E-2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2.0992781435904301E-2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($S$13*Params!K10)</f>
        <v>43.538746087793719</v>
      </c>
      <c r="P16" s="38">
        <f>(O16*N16)</f>
        <v>53.667305481579525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5.7473910000000003E-2</v>
      </c>
      <c r="C18" s="40">
        <v>0</v>
      </c>
      <c r="D18" s="26">
        <v>0</v>
      </c>
      <c r="E18" s="39">
        <f>B18*J3</f>
        <v>2.2860695801962563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217.99465878930783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0.32382641091665226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1.982452242383433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2.2479505216915392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($S$15*Params!K10)</f>
        <v>45.207949989272727</v>
      </c>
      <c r="P25" s="38">
        <f>(O25*N25)</f>
        <v>17.279956243369291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70.053351081710446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5.3902023410000002</v>
      </c>
      <c r="C41" s="38"/>
      <c r="D41" s="38">
        <f>(SUM(D5:D40))</f>
        <v>116.71890255999998</v>
      </c>
      <c r="E41" s="38"/>
      <c r="F41" t="s">
        <v>9</v>
      </c>
      <c r="G41" s="38">
        <f>(D41/B41)</f>
        <v>21.653900016366745</v>
      </c>
      <c r="R41" s="24">
        <f>(SUM(R5:R36))</f>
        <v>5.3902023409999984</v>
      </c>
      <c r="S41" s="38"/>
      <c r="T41" s="38">
        <f>(SUM(T5:T36))</f>
        <v>116.716543</v>
      </c>
      <c r="V41" t="s">
        <v>9</v>
      </c>
      <c r="W41" s="38">
        <f>(T41/R41)</f>
        <v>21.653462266566152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9.7291327899761609E-2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0.90645493887953266</v>
      </c>
      <c r="K4" s="4">
        <f>(J4/D13-1)</f>
        <v>0.81290987775906531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0.21565566999999999</v>
      </c>
      <c r="C6" s="40">
        <v>0</v>
      </c>
      <c r="D6" s="26">
        <f>(B6*C6)</f>
        <v>0</v>
      </c>
      <c r="E6" s="38">
        <f>(B6*J3)</f>
        <v>2.0981426503412781E-2</v>
      </c>
      <c r="G6" s="38"/>
      <c r="M6" t="s">
        <v>11</v>
      </c>
      <c r="N6" s="19">
        <f>($B$13/5)</f>
        <v>1.8633828080000001</v>
      </c>
      <c r="O6" s="35">
        <f>($C$5*Params!K8)</f>
        <v>7.1418695478700056E-2</v>
      </c>
      <c r="P6" s="38">
        <f>(O6*N6)</f>
        <v>0.13308036932479703</v>
      </c>
      <c r="Q6" s="38">
        <f>N6*$J$3</f>
        <v>0.18129098777590655</v>
      </c>
    </row>
    <row r="7" spans="2:17">
      <c r="C7" s="38"/>
      <c r="D7" s="38"/>
      <c r="E7" s="38"/>
      <c r="G7" s="38"/>
      <c r="N7" s="19">
        <f>($B$13/5)</f>
        <v>1.8633828080000001</v>
      </c>
      <c r="O7" s="35">
        <f>($C$5*Params!K9)</f>
        <v>8.7899932896861599E-2</v>
      </c>
      <c r="P7" s="38">
        <f>(O7*N7)</f>
        <v>0.16379122378436556</v>
      </c>
      <c r="Q7" s="38">
        <f>Q6*2</f>
        <v>0.3625819755518131</v>
      </c>
    </row>
    <row r="8" spans="2:17">
      <c r="C8" s="38"/>
      <c r="D8" s="38"/>
      <c r="E8" s="38"/>
      <c r="G8" s="38"/>
      <c r="N8" s="19">
        <f>($B$13/5)</f>
        <v>1.8633828080000001</v>
      </c>
      <c r="O8" s="35">
        <f>($C$5*Params!K10)</f>
        <v>0.12086240773318471</v>
      </c>
      <c r="P8" s="38">
        <f>(O8*N8)</f>
        <v>0.22521293270350265</v>
      </c>
      <c r="Q8" s="38">
        <f>Q6*3</f>
        <v>0.54387296332771962</v>
      </c>
    </row>
    <row r="9" spans="2:17">
      <c r="C9" s="38"/>
      <c r="D9" s="38"/>
      <c r="E9" s="38"/>
      <c r="G9" s="38"/>
      <c r="N9" s="19">
        <f>($B$13/5)</f>
        <v>1.8633828080000001</v>
      </c>
      <c r="O9" s="35">
        <f>($C$5*Params!K11)</f>
        <v>0.219749832242154</v>
      </c>
      <c r="P9" s="38">
        <f>(O9*N9)</f>
        <v>0.40947805946091387</v>
      </c>
      <c r="Q9" s="38">
        <f>Q6*4</f>
        <v>0.72516395110362619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0.93156258527357905</v>
      </c>
    </row>
    <row r="12" spans="2:17">
      <c r="C12" s="38"/>
      <c r="D12" s="38"/>
      <c r="E12" s="38"/>
      <c r="F12" t="s">
        <v>9</v>
      </c>
      <c r="G12" s="38">
        <f>(D13/B13)</f>
        <v>5.366583805038519E-2</v>
      </c>
    </row>
    <row r="13" spans="2:17">
      <c r="B13">
        <f>(SUM(B5:B12))</f>
        <v>9.3169140400000003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4.6672730225813597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9.0452908661336355</v>
      </c>
      <c r="K4" s="4">
        <f>(J4/D10-1)</f>
        <v>-0.14343836494946638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1.1298254496683599E-2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0.6132426222673214</v>
      </c>
      <c r="M3" t="s">
        <v>4</v>
      </c>
      <c r="N3" s="19">
        <f>(INDEX(N5:N14,MATCH(MAX(O6:O7),O5:O14,0))/0.9)</f>
        <v>11.445793659259262</v>
      </c>
      <c r="O3" s="37">
        <f>(MAX(O6:O7)*0.85)</f>
        <v>0.48540838895304461</v>
      </c>
      <c r="P3" s="38">
        <f>(O3*N3)</f>
        <v>5.5558842604300116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18.95143099734404</v>
      </c>
      <c r="K4" s="4">
        <f>(J4/D14-1)</f>
        <v>7.1051976573907059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54.310917279999998</v>
      </c>
      <c r="S5" s="38">
        <f>(T5/R5)</f>
        <v>0.35167883284920282</v>
      </c>
      <c r="T5" s="38">
        <f>(SUM(D5:D7))</f>
        <v>19.100000000000001</v>
      </c>
    </row>
    <row r="6" spans="2:20">
      <c r="B6" s="20">
        <v>0.73590580999999999</v>
      </c>
      <c r="C6" s="40">
        <v>0</v>
      </c>
      <c r="D6" s="40">
        <f>(B6*C6)</f>
        <v>0</v>
      </c>
      <c r="E6" s="38">
        <f>(B6*J3)</f>
        <v>0.45128880866615717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10.301214293333336</v>
      </c>
      <c r="O7" s="38">
        <f>($C$5*Params!K9)</f>
        <v>0.57106869288593487</v>
      </c>
      <c r="P7" s="38">
        <f>(O7*N7)</f>
        <v>5.8827009816317775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10.301214293333336</v>
      </c>
      <c r="O8" s="38">
        <f>($C$5*Params!K10)</f>
        <v>0.78521945271816052</v>
      </c>
      <c r="P8" s="38">
        <f>(O8*N8)</f>
        <v>8.0887138497436943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10.301214293333336</v>
      </c>
      <c r="O9" s="38">
        <f>($C$5*Params!K11)</f>
        <v>1.4276717322148371</v>
      </c>
      <c r="P9" s="38">
        <f>(O9*N9)</f>
        <v>14.706752454079444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33.730864645454915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7.5660415475264517E-2</v>
      </c>
    </row>
    <row r="14" spans="2:20">
      <c r="B14" s="19">
        <f>(SUM(B5:B13))</f>
        <v>30.903642880000007</v>
      </c>
      <c r="D14" s="38">
        <f>(SUM(D5:D13))</f>
        <v>2.3381824600000005</v>
      </c>
    </row>
    <row r="18" spans="14:20">
      <c r="R18">
        <f>(SUM(R5:R17))</f>
        <v>30.903642880000007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0.11553897551503001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4.9443245559061575</v>
      </c>
      <c r="K4" s="4">
        <f>(J4/D13-1)</f>
        <v>2.1928345174843078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0.67321763445556393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1.9687031195734603</v>
      </c>
      <c r="K4" s="4">
        <f>(J4/D10-1)</f>
        <v>-0.34376562680884659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3.748632995822624E-3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2.2469306176960808</v>
      </c>
      <c r="K4" s="4">
        <f>(J4/D10-1)</f>
        <v>-0.25102312743463973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0.25763045031608361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1.5673721336329896</v>
      </c>
      <c r="K4" s="4">
        <f>(J4/D9-1)</f>
        <v>-0.94570466545674703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2.6752618732978069E-3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8.20980640968431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-260.7441935903156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-178.48419359031561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687</v>
      </c>
      <c r="E34">
        <f t="shared" ref="E34:E40" si="1">C34*D34</f>
        <v>4296.4979999999996</v>
      </c>
      <c r="F34" s="29">
        <f t="shared" ref="F34:F40" si="2">E34*$N$5</f>
        <v>3578.9828339999995</v>
      </c>
      <c r="G34" s="38">
        <v>3.5</v>
      </c>
      <c r="H34" s="30">
        <f>G50</f>
        <v>1.5615590400000001</v>
      </c>
      <c r="I34" s="39">
        <f t="shared" ref="I34:I41" si="3">((F34-H34*D34)*$J$3-G34)</f>
        <v>3.2047192988706668</v>
      </c>
      <c r="J34">
        <v>1</v>
      </c>
      <c r="K34" s="44">
        <f t="shared" ref="K34:K40" si="4">I34*J34</f>
        <v>3.2047192988706668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687</v>
      </c>
      <c r="E35">
        <f t="shared" si="1"/>
        <v>663.64199999999994</v>
      </c>
      <c r="F35" s="29">
        <f t="shared" si="2"/>
        <v>552.81378599999994</v>
      </c>
      <c r="G35" s="38">
        <v>3.5</v>
      </c>
      <c r="H35" s="30">
        <f>G51</f>
        <v>0.21337130135885166</v>
      </c>
      <c r="I35" s="39">
        <f t="shared" si="3"/>
        <v>-2.4132345170517215</v>
      </c>
      <c r="J35">
        <v>1</v>
      </c>
      <c r="K35" s="44">
        <f t="shared" si="4"/>
        <v>-2.4132345170517215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687</v>
      </c>
      <c r="E36">
        <f t="shared" si="1"/>
        <v>584.63699999999994</v>
      </c>
      <c r="F36" s="29">
        <f t="shared" si="2"/>
        <v>487.00262099999992</v>
      </c>
      <c r="G36" s="38">
        <v>3.5</v>
      </c>
      <c r="H36" s="30">
        <f>G52</f>
        <v>0.18479602162162162</v>
      </c>
      <c r="I36" s="39">
        <f t="shared" si="3"/>
        <v>-2.5367779707668485</v>
      </c>
      <c r="J36">
        <v>1</v>
      </c>
      <c r="K36" s="44">
        <f t="shared" si="4"/>
        <v>-2.5367779707668485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653</v>
      </c>
      <c r="E37">
        <f t="shared" si="1"/>
        <v>555.70299999999997</v>
      </c>
      <c r="F37" s="29">
        <f t="shared" si="2"/>
        <v>462.90059899999994</v>
      </c>
      <c r="G37" s="38">
        <v>0</v>
      </c>
      <c r="H37" s="30">
        <f>G52</f>
        <v>0.18479602162162162</v>
      </c>
      <c r="I37" s="39">
        <f t="shared" si="3"/>
        <v>0.91555165224053559</v>
      </c>
      <c r="J37">
        <v>3</v>
      </c>
      <c r="K37" s="44">
        <f t="shared" si="4"/>
        <v>2.7466549567216068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595</v>
      </c>
      <c r="E38">
        <f t="shared" si="1"/>
        <v>506.34499999999997</v>
      </c>
      <c r="F38" s="29">
        <f t="shared" si="2"/>
        <v>421.78538499999996</v>
      </c>
      <c r="G38" s="38">
        <v>0</v>
      </c>
      <c r="H38" s="30">
        <f>H37</f>
        <v>0.18479602162162162</v>
      </c>
      <c r="I38" s="39">
        <f t="shared" si="3"/>
        <v>0.8342315973707789</v>
      </c>
      <c r="J38">
        <v>1</v>
      </c>
      <c r="K38" s="44">
        <f t="shared" si="4"/>
        <v>0.8342315973707789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547</v>
      </c>
      <c r="E39">
        <f t="shared" si="1"/>
        <v>465.49700000000001</v>
      </c>
      <c r="F39" s="29">
        <f t="shared" si="2"/>
        <v>387.75900100000001</v>
      </c>
      <c r="G39" s="38">
        <v>0</v>
      </c>
      <c r="H39" s="30">
        <f>H38</f>
        <v>0.18479602162162162</v>
      </c>
      <c r="I39" s="39">
        <f t="shared" si="3"/>
        <v>0.76693224161649776</v>
      </c>
      <c r="J39">
        <v>1</v>
      </c>
      <c r="K39" s="44">
        <f t="shared" si="4"/>
        <v>0.76693224161649776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0.11073301864101821</v>
      </c>
      <c r="J40" s="16">
        <v>1</v>
      </c>
      <c r="K40" s="46">
        <f t="shared" si="4"/>
        <v>0.11073301864101821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413</v>
      </c>
      <c r="E41">
        <f>(C41*D41)</f>
        <v>351.46299999999997</v>
      </c>
      <c r="F41" s="29">
        <f>(E41*$N$5)</f>
        <v>292.76867899999996</v>
      </c>
      <c r="G41" s="38">
        <v>0</v>
      </c>
      <c r="H41" s="29">
        <f>(H37)</f>
        <v>0.18479602162162162</v>
      </c>
      <c r="I41" s="39">
        <f t="shared" si="3"/>
        <v>0.57905487346912887</v>
      </c>
      <c r="J41">
        <v>1</v>
      </c>
      <c r="K41" s="44">
        <f>(I41*J41)</f>
        <v>0.57905487346912887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3.4034544096843131</v>
      </c>
      <c r="P46">
        <f>(O46/J3)</f>
        <v>1272.1948619889163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0.3271159718666708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36.894458078503192</v>
      </c>
      <c r="K4" s="4">
        <f>(J4/D13-1)</f>
        <v>-1.8504331854836686E-2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0.21077521377645814</v>
      </c>
      <c r="M6" t="s">
        <v>11</v>
      </c>
      <c r="N6" s="1">
        <f>($B$13/5)</f>
        <v>22.557417706000003</v>
      </c>
      <c r="O6" s="38">
        <f>($S$7*Params!K8)</f>
        <v>0.44044312482164377</v>
      </c>
      <c r="P6" s="38">
        <f>(O6*N6)</f>
        <v>9.9352595423377164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0.21077521377645814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22.557417706000003</v>
      </c>
      <c r="O7" s="38">
        <f>($S$7*Params!K9)</f>
        <v>0.54208384593433079</v>
      </c>
      <c r="P7" s="38">
        <f>(O7*N7)</f>
        <v>12.228011744415651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22.557417706000003</v>
      </c>
      <c r="O8" s="38">
        <f>($C$7*Params!K10)</f>
        <v>0.74536528815970493</v>
      </c>
      <c r="P8" s="38">
        <f>(O8*N8)</f>
        <v>16.813516148571523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22.557417706000003</v>
      </c>
      <c r="O9" s="38">
        <f>($C$7*Params!K11)</f>
        <v>1.355209614835827</v>
      </c>
      <c r="P9" s="38">
        <f>(O9*N9)</f>
        <v>30.570029361039129</v>
      </c>
    </row>
    <row r="10" spans="2:21">
      <c r="N10" s="1"/>
      <c r="P10" s="38"/>
    </row>
    <row r="11" spans="2:21">
      <c r="P11" s="38">
        <f>(SUM(P6:P9))</f>
        <v>69.546816796364027</v>
      </c>
    </row>
    <row r="12" spans="2:21">
      <c r="F12" t="s">
        <v>9</v>
      </c>
      <c r="G12" s="35">
        <f>(D13/B13)</f>
        <v>0.33328315394896912</v>
      </c>
    </row>
    <row r="13" spans="2:21">
      <c r="B13" s="1">
        <f>(SUM(B5:B12))</f>
        <v>112.78708853000001</v>
      </c>
      <c r="D13" s="38">
        <f>(SUM(D5:D12))</f>
        <v>37.590036590000004</v>
      </c>
      <c r="R13" s="1">
        <f>(SUM(R5:R12))</f>
        <v>112.78708853000001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0.1126529830214853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7.1294765947124361</v>
      </c>
      <c r="K4" s="4">
        <f>(J4/D14-1)</f>
        <v>-0.27441733421992853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6.1311935756000517E-2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6.1311935756000517E-2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2023-11-04T11:56:49Z</dcterms:modified>
</cp:coreProperties>
</file>