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T2"/>
  <c r="K2" l="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36" l="1"/>
  <c r="C55"/>
  <c r="C15"/>
  <c r="C31"/>
  <c r="C42"/>
  <c r="C39"/>
  <c r="C32"/>
  <c r="C52"/>
  <c r="C33"/>
  <c r="C46"/>
  <c r="C22"/>
  <c r="C27"/>
  <c r="C25"/>
  <c r="C53"/>
  <c r="C18"/>
  <c r="C49"/>
  <c r="C19"/>
  <c r="C34" l="1"/>
  <c r="C16"/>
  <c r="C21"/>
  <c r="C50" l="1"/>
  <c r="C43"/>
  <c r="C41"/>
  <c r="C12"/>
  <c r="C23" l="1"/>
  <c r="C51" l="1"/>
  <c r="C26" l="1"/>
  <c r="C13" l="1"/>
  <c r="C17"/>
  <c r="C38" l="1"/>
  <c r="C7" l="1"/>
  <c r="N9" l="1"/>
  <c r="D18"/>
  <c r="D30"/>
  <c r="D39"/>
  <c r="D17"/>
  <c r="D48"/>
  <c r="D46"/>
  <c r="D26"/>
  <c r="D7"/>
  <c r="E7" s="1"/>
  <c r="D27"/>
  <c r="D51"/>
  <c r="D43"/>
  <c r="M8"/>
  <c r="D47"/>
  <c r="D20"/>
  <c r="D37"/>
  <c r="D34"/>
  <c r="D35"/>
  <c r="D33"/>
  <c r="D41"/>
  <c r="D14"/>
  <c r="D19"/>
  <c r="D49"/>
  <c r="M9"/>
  <c r="D45"/>
  <c r="D29"/>
  <c r="D16"/>
  <c r="D44"/>
  <c r="D31"/>
  <c r="N8"/>
  <c r="Q3"/>
  <c r="D42"/>
  <c r="D12"/>
  <c r="D25"/>
  <c r="D52"/>
  <c r="D24"/>
  <c r="D36"/>
  <c r="D32"/>
  <c r="D15"/>
  <c r="D55"/>
  <c r="D23"/>
  <c r="D22"/>
  <c r="D21"/>
  <c r="D54"/>
  <c r="D53"/>
  <c r="D50"/>
  <c r="D28"/>
  <c r="D40"/>
  <c r="D13"/>
  <c r="D38"/>
  <c r="M10" l="1"/>
  <c r="N10"/>
  <c r="M11" l="1"/>
  <c r="N11"/>
  <c r="N12" l="1"/>
  <c r="M12"/>
  <c r="N13" l="1"/>
  <c r="M13"/>
  <c r="N14" l="1"/>
  <c r="M14"/>
  <c r="M15" l="1"/>
  <c r="N15"/>
  <c r="M16" l="1"/>
  <c r="N16"/>
  <c r="N17" l="1"/>
  <c r="M17"/>
  <c r="N18" l="1"/>
  <c r="M18"/>
  <c r="N19" l="1"/>
  <c r="M19"/>
  <c r="M20" l="1"/>
  <c r="N20"/>
  <c r="M21" l="1"/>
  <c r="N21"/>
  <c r="M22" l="1"/>
  <c r="N22"/>
  <c r="N23" l="1"/>
  <c r="M23"/>
  <c r="N24" l="1"/>
  <c r="M24"/>
  <c r="N25" l="1"/>
  <c r="M25"/>
  <c r="N26" l="1"/>
  <c r="M26"/>
  <c r="N27" l="1"/>
  <c r="M27"/>
  <c r="M28" l="1"/>
  <c r="N28"/>
  <c r="N29" l="1"/>
  <c r="M29"/>
  <c r="N30" l="1"/>
  <c r="M30"/>
  <c r="M31" l="1"/>
  <c r="N31"/>
  <c r="N32" l="1"/>
  <c r="M32"/>
  <c r="N33" l="1"/>
  <c r="M33"/>
  <c r="N34" l="1"/>
  <c r="M34"/>
  <c r="N35" l="1"/>
  <c r="M35"/>
  <c r="M36" l="1"/>
  <c r="N36"/>
  <c r="N37" l="1"/>
  <c r="M37"/>
  <c r="N38" l="1"/>
  <c r="M38"/>
  <c r="M39" l="1"/>
  <c r="N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<sst xmlns="http://schemas.openxmlformats.org/spreadsheetml/2006/main" count="110" uniqueCount="68">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</sst>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1312.0497461683487</c:v>
                </c:pt>
                <c:pt idx="1">
                  <c:v>1256.4097638398187</c:v>
                </c:pt>
                <c:pt idx="2">
                  <c:v>530.76</c:v>
                </c:pt>
                <c:pt idx="3">
                  <c:v>236.97940884554416</c:v>
                </c:pt>
                <c:pt idx="4">
                  <c:v>228.0729703057674</c:v>
                </c:pt>
                <c:pt idx="5">
                  <c:v>884.98377780659348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1312.0497461683487</v>
          </cell>
        </row>
      </sheetData>
      <sheetData sheetId="1">
        <row r="4">
          <cell r="J4">
            <v>1256.4097638398187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1.9955552010381097</v>
          </cell>
        </row>
      </sheetData>
      <sheetData sheetId="4">
        <row r="47">
          <cell r="M47">
            <v>146.44</v>
          </cell>
          <cell r="O47">
            <v>1.0663619743563828</v>
          </cell>
        </row>
      </sheetData>
      <sheetData sheetId="5">
        <row r="4">
          <cell r="C4">
            <v>-78.333333333333329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2.5407566870879239</v>
          </cell>
        </row>
      </sheetData>
      <sheetData sheetId="8">
        <row r="4">
          <cell r="J4">
            <v>37.549527585849091</v>
          </cell>
        </row>
      </sheetData>
      <sheetData sheetId="9">
        <row r="4">
          <cell r="J4">
            <v>10.838020243958432</v>
          </cell>
        </row>
      </sheetData>
      <sheetData sheetId="10">
        <row r="4">
          <cell r="J4">
            <v>20.230676888570688</v>
          </cell>
        </row>
      </sheetData>
      <sheetData sheetId="11">
        <row r="4">
          <cell r="J4">
            <v>11.452505061059645</v>
          </cell>
        </row>
      </sheetData>
      <sheetData sheetId="12">
        <row r="4">
          <cell r="J4">
            <v>44.401888806999807</v>
          </cell>
        </row>
      </sheetData>
      <sheetData sheetId="13">
        <row r="4">
          <cell r="J4">
            <v>3.6474349599420011</v>
          </cell>
        </row>
      </sheetData>
      <sheetData sheetId="14">
        <row r="4">
          <cell r="J4">
            <v>228.0729703057674</v>
          </cell>
        </row>
      </sheetData>
      <sheetData sheetId="15">
        <row r="4">
          <cell r="J4">
            <v>5.1531254003078377</v>
          </cell>
        </row>
      </sheetData>
      <sheetData sheetId="16">
        <row r="4">
          <cell r="J4">
            <v>41.543298738829343</v>
          </cell>
        </row>
      </sheetData>
      <sheetData sheetId="17">
        <row r="4">
          <cell r="J4">
            <v>5.2920123977048403</v>
          </cell>
        </row>
      </sheetData>
      <sheetData sheetId="18">
        <row r="4">
          <cell r="J4">
            <v>4.1097914099593265</v>
          </cell>
        </row>
      </sheetData>
      <sheetData sheetId="19">
        <row r="4">
          <cell r="J4">
            <v>11.028924491331725</v>
          </cell>
        </row>
      </sheetData>
      <sheetData sheetId="20">
        <row r="4">
          <cell r="J4">
            <v>2.0327288897818319</v>
          </cell>
        </row>
      </sheetData>
      <sheetData sheetId="21">
        <row r="4">
          <cell r="J4">
            <v>10.664902774870423</v>
          </cell>
        </row>
      </sheetData>
      <sheetData sheetId="22">
        <row r="4">
          <cell r="J4">
            <v>9.4382174247024704</v>
          </cell>
        </row>
      </sheetData>
      <sheetData sheetId="23">
        <row r="4">
          <cell r="J4">
            <v>11.40541012618468</v>
          </cell>
        </row>
      </sheetData>
      <sheetData sheetId="24">
        <row r="4">
          <cell r="J4">
            <v>4.5941824784453704</v>
          </cell>
        </row>
      </sheetData>
      <sheetData sheetId="25">
        <row r="4">
          <cell r="J4">
            <v>13.003899042598677</v>
          </cell>
        </row>
      </sheetData>
      <sheetData sheetId="26">
        <row r="4">
          <cell r="J4">
            <v>45.693328600431215</v>
          </cell>
        </row>
      </sheetData>
      <sheetData sheetId="27">
        <row r="4">
          <cell r="J4">
            <v>1.5354901791423965</v>
          </cell>
        </row>
      </sheetData>
      <sheetData sheetId="28">
        <row r="4">
          <cell r="J4">
            <v>37.045577996136934</v>
          </cell>
        </row>
      </sheetData>
      <sheetData sheetId="29">
        <row r="4">
          <cell r="J4">
            <v>44.663593208348338</v>
          </cell>
        </row>
      </sheetData>
      <sheetData sheetId="30">
        <row r="4">
          <cell r="J4">
            <v>2.2964490912197562</v>
          </cell>
        </row>
      </sheetData>
      <sheetData sheetId="31">
        <row r="4">
          <cell r="J4">
            <v>9.82086102495599</v>
          </cell>
        </row>
      </sheetData>
      <sheetData sheetId="32">
        <row r="4">
          <cell r="J4">
            <v>2.3425706332050642</v>
          </cell>
        </row>
      </sheetData>
      <sheetData sheetId="33">
        <row r="4">
          <cell r="J4">
            <v>236.97940884554416</v>
          </cell>
        </row>
      </sheetData>
      <sheetData sheetId="34">
        <row r="4">
          <cell r="J4">
            <v>1.0212792928431234</v>
          </cell>
        </row>
      </sheetData>
      <sheetData sheetId="35">
        <row r="4">
          <cell r="J4">
            <v>11.446462807451937</v>
          </cell>
        </row>
      </sheetData>
      <sheetData sheetId="36">
        <row r="4">
          <cell r="J4">
            <v>16.422553897576279</v>
          </cell>
        </row>
      </sheetData>
      <sheetData sheetId="37">
        <row r="4">
          <cell r="J4">
            <v>19.939318011923664</v>
          </cell>
        </row>
      </sheetData>
      <sheetData sheetId="38">
        <row r="4">
          <cell r="J4">
            <v>18.706945546446821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68.98+5.53</f>
        <v>74.510000000000005</v>
      </c>
      <c r="J2" t="s">
        <v>6</v>
      </c>
      <c r="K2" s="9">
        <f>13.17+37.53</f>
        <v>50.7</v>
      </c>
      <c r="M2" t="s">
        <v>59</v>
      </c>
      <c r="N2" s="9">
        <f>530.76</f>
        <v>530.76</v>
      </c>
      <c r="P2" t="s">
        <v>8</v>
      </c>
      <c r="Q2" s="10">
        <f>N2+K2+H2</f>
        <v>655.97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0.14743364937877415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4449.2556669660735</v>
      </c>
      <c r="D7" s="20">
        <f>(C7*[1]Feuil1!$K$2-C4)/C4</f>
        <v>0.50402030346921511</v>
      </c>
      <c r="E7" s="31">
        <f>C7-C7/(1+D7)</f>
        <v>1491.0139087243156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1312.0497461683487</v>
      </c>
    </row>
    <row r="9" spans="2:20">
      <c r="M9" s="17" t="str">
        <f>IF(C13&gt;C7*Params!F8,B13,"Others")</f>
        <v>BTC</v>
      </c>
      <c r="N9" s="18">
        <f>IF(C13&gt;C7*0.1,C13,C7)</f>
        <v>1256.4097638398187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530.76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236.97940884554416</v>
      </c>
    </row>
    <row r="12" spans="2:20">
      <c r="B12" s="7" t="s">
        <v>19</v>
      </c>
      <c r="C12" s="1">
        <f>[2]ETH!J4</f>
        <v>1312.0497461683487</v>
      </c>
      <c r="D12" s="20">
        <f>C12/$C$7</f>
        <v>0.29489196494366199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228.0729703057674</v>
      </c>
    </row>
    <row r="13" spans="2:20">
      <c r="B13" s="7" t="s">
        <v>4</v>
      </c>
      <c r="C13" s="1">
        <f>[2]BTC!J4</f>
        <v>1256.4097638398187</v>
      </c>
      <c r="D13" s="20">
        <f t="shared" ref="D13:D55" si="0">C13/$C$7</f>
        <v>0.28238650639210366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884.98377780659348</v>
      </c>
      <c r="Q13" s="23"/>
    </row>
    <row r="14" spans="2:20">
      <c r="B14" s="7" t="s">
        <v>59</v>
      </c>
      <c r="C14" s="1">
        <f>$N$2</f>
        <v>530.76</v>
      </c>
      <c r="D14" s="20">
        <f t="shared" si="0"/>
        <v>0.11929186356735547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236.97940884554416</v>
      </c>
      <c r="D15" s="20">
        <f t="shared" si="0"/>
        <v>5.3262708772844988E-2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228.0729703057674</v>
      </c>
      <c r="D16" s="20">
        <f t="shared" si="0"/>
        <v>5.1260927080256841E-2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3.2913370451434804E-2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78.333333333333329</v>
      </c>
      <c r="D18" s="20">
        <f>C18/$C$7</f>
        <v>1.7605941127395015E-2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1.4058531287470956E-2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1.1395164448837371E-2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45.693328600431215</v>
      </c>
      <c r="D21" s="20">
        <f t="shared" si="0"/>
        <v>1.0269881530900939E-2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44.401888806999807</v>
      </c>
      <c r="D22" s="20">
        <f t="shared" si="0"/>
        <v>9.9796217908235535E-3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41.543298738829343</v>
      </c>
      <c r="D23" s="20">
        <f t="shared" si="0"/>
        <v>9.3371345340461237E-3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37.045577996136934</v>
      </c>
      <c r="D24" s="20">
        <f t="shared" si="0"/>
        <v>8.3262416837911538E-3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37.549527585849091</v>
      </c>
      <c r="D25" s="20">
        <f t="shared" si="0"/>
        <v>8.439507728144096E-3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44.663593208348338</v>
      </c>
      <c r="D26" s="20">
        <f t="shared" si="0"/>
        <v>1.0038441607201286E-2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20.230676888570688</v>
      </c>
      <c r="D27" s="20">
        <f t="shared" si="0"/>
        <v>4.546980080010977E-3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19.939318011923664</v>
      </c>
      <c r="D28" s="20">
        <f t="shared" si="0"/>
        <v>4.4814952217659791E-3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16.422553897576279</v>
      </c>
      <c r="D29" s="20">
        <f t="shared" si="0"/>
        <v>3.6910789414748876E-3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18.706945546446821</v>
      </c>
      <c r="D30" s="20">
        <f t="shared" si="0"/>
        <v>4.2045112591165166E-3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13.003899042598677</v>
      </c>
      <c r="D31" s="20">
        <f t="shared" si="0"/>
        <v>2.9227133740925199E-3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10.664902774870423</v>
      </c>
      <c r="D32" s="20">
        <f t="shared" si="0"/>
        <v>2.3970083027714095E-3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11.028924491331725</v>
      </c>
      <c r="D33" s="20">
        <f t="shared" si="0"/>
        <v>2.4788246207600602E-3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11.452505061059645</v>
      </c>
      <c r="D34" s="20">
        <f t="shared" si="0"/>
        <v>2.5740271897813985E-3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11.40541012618468</v>
      </c>
      <c r="D35" s="20">
        <f t="shared" si="0"/>
        <v>2.5634422878562015E-3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11.446462807451937</v>
      </c>
      <c r="D36" s="20">
        <f t="shared" si="0"/>
        <v>2.5726691528287081E-3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7.83</v>
      </c>
      <c r="D37" s="20">
        <f t="shared" si="0"/>
        <v>1.7598449237553571E-3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10.838020243958432</v>
      </c>
      <c r="D38" s="20">
        <f t="shared" si="0"/>
        <v>2.4359176130125215E-3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9.4382174247024704</v>
      </c>
      <c r="D39" s="20">
        <f t="shared" si="0"/>
        <v>2.1213025573642405E-3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74.510000000000005</v>
      </c>
      <c r="D40" s="20">
        <f t="shared" si="0"/>
        <v>1.6746621362581312E-2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5.2920123977048403</v>
      </c>
      <c r="D41" s="20">
        <f t="shared" si="0"/>
        <v>1.1894152176949271E-3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4.5941824784453704</v>
      </c>
      <c r="D42" s="20">
        <f t="shared" si="0"/>
        <v>1.0325732712002415E-3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5.1531254003078377</v>
      </c>
      <c r="D43" s="20">
        <f t="shared" si="0"/>
        <v>1.1581994351477064E-3</v>
      </c>
    </row>
    <row r="44" spans="2:14">
      <c r="B44" s="22" t="s">
        <v>37</v>
      </c>
      <c r="C44" s="9">
        <f>[2]GRT!$J$4</f>
        <v>4.1097914099593265</v>
      </c>
      <c r="D44" s="20">
        <f t="shared" si="0"/>
        <v>9.2370313544192753E-4</v>
      </c>
    </row>
    <row r="45" spans="2:14">
      <c r="B45" s="22" t="s">
        <v>56</v>
      </c>
      <c r="C45" s="9">
        <f>[2]SHIB!$J$4</f>
        <v>9.82086102495599</v>
      </c>
      <c r="D45" s="20">
        <f t="shared" si="0"/>
        <v>2.2073042684132354E-3</v>
      </c>
    </row>
    <row r="46" spans="2:14">
      <c r="B46" s="22" t="s">
        <v>36</v>
      </c>
      <c r="C46" s="9">
        <f>[2]AMP!$J$4</f>
        <v>3.6474349599420011</v>
      </c>
      <c r="D46" s="20">
        <f t="shared" si="0"/>
        <v>8.197854277115906E-4</v>
      </c>
    </row>
    <row r="47" spans="2:14">
      <c r="B47" s="22" t="s">
        <v>62</v>
      </c>
      <c r="C47" s="10">
        <f>[2]SEI!$J$4</f>
        <v>2.2964490912197562</v>
      </c>
      <c r="D47" s="20">
        <f t="shared" si="0"/>
        <v>5.1614230853712524E-4</v>
      </c>
    </row>
    <row r="48" spans="2:14">
      <c r="B48" s="22" t="s">
        <v>40</v>
      </c>
      <c r="C48" s="9">
        <f>[2]SHPING!$J$4</f>
        <v>2.3425706332050642</v>
      </c>
      <c r="D48" s="20">
        <f t="shared" si="0"/>
        <v>5.2650843389327013E-4</v>
      </c>
    </row>
    <row r="49" spans="2:4">
      <c r="B49" s="7" t="s">
        <v>25</v>
      </c>
      <c r="C49" s="1">
        <f>[2]POLIS!J4</f>
        <v>1.9955552010381097</v>
      </c>
      <c r="D49" s="20">
        <f t="shared" si="0"/>
        <v>4.4851439216098577E-4</v>
      </c>
    </row>
    <row r="50" spans="2:4">
      <c r="B50" s="22" t="s">
        <v>64</v>
      </c>
      <c r="C50" s="10">
        <f>[2]ACE!$J$4</f>
        <v>2.5407566870879239</v>
      </c>
      <c r="D50" s="20">
        <f t="shared" si="0"/>
        <v>5.7105207640730025E-4</v>
      </c>
    </row>
    <row r="51" spans="2:4">
      <c r="B51" s="7" t="s">
        <v>28</v>
      </c>
      <c r="C51" s="1">
        <f>[2]ATLAS!O47</f>
        <v>1.0663619743563828</v>
      </c>
      <c r="D51" s="20">
        <f t="shared" si="0"/>
        <v>2.3967199328950455E-4</v>
      </c>
    </row>
    <row r="52" spans="2:4">
      <c r="B52" s="22" t="s">
        <v>50</v>
      </c>
      <c r="C52" s="9">
        <f>[2]KAVA!$J$4</f>
        <v>2.0327288897818319</v>
      </c>
      <c r="D52" s="20">
        <f t="shared" si="0"/>
        <v>4.5686942759302934E-4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3.8136572204605082E-4</v>
      </c>
    </row>
    <row r="54" spans="2:4">
      <c r="B54" s="22" t="s">
        <v>63</v>
      </c>
      <c r="C54" s="10">
        <f>[2]MEME!$J$4</f>
        <v>1.5354901791423965</v>
      </c>
      <c r="D54" s="20">
        <f t="shared" si="0"/>
        <v>3.4511169824265011E-4</v>
      </c>
    </row>
    <row r="55" spans="2:4">
      <c r="B55" s="22" t="s">
        <v>43</v>
      </c>
      <c r="C55" s="9">
        <f>[2]TRX!$J$4</f>
        <v>1.0212792928431234</v>
      </c>
      <c r="D55" s="20">
        <f t="shared" si="0"/>
        <v>2.2953935877987629E-4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workbookViewId="0">
      <selection activeCell="B5" sqref="B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2024-01-22T13:06:30Z</dcterms:modified>
</cp:coreProperties>
</file>