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/>
  <c r="K2" l="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32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26" l="1"/>
  <c r="C13" l="1"/>
  <c r="C17"/>
  <c r="C38" l="1"/>
  <c r="C7" l="1"/>
  <c r="N9" l="1"/>
  <c r="D18"/>
  <c r="D30"/>
  <c r="D39"/>
  <c r="D17"/>
  <c r="D48"/>
  <c r="D46"/>
  <c r="D26"/>
  <c r="D7"/>
  <c r="E7" s="1"/>
  <c r="D27"/>
  <c r="D51"/>
  <c r="D43"/>
  <c r="M8"/>
  <c r="D47"/>
  <c r="D20"/>
  <c r="D37"/>
  <c r="D34"/>
  <c r="D35"/>
  <c r="D33"/>
  <c r="D41"/>
  <c r="D14"/>
  <c r="D19"/>
  <c r="D49"/>
  <c r="M9"/>
  <c r="D45"/>
  <c r="D29"/>
  <c r="D16"/>
  <c r="D44"/>
  <c r="D31"/>
  <c r="N8"/>
  <c r="Q3"/>
  <c r="D42"/>
  <c r="D12"/>
  <c r="D25"/>
  <c r="D52"/>
  <c r="D24"/>
  <c r="D36"/>
  <c r="D32"/>
  <c r="D15"/>
  <c r="D55"/>
  <c r="D23"/>
  <c r="D22"/>
  <c r="D21"/>
  <c r="D54"/>
  <c r="D53"/>
  <c r="D50"/>
  <c r="D28"/>
  <c r="D40"/>
  <c r="D13"/>
  <c r="D38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N21"/>
  <c r="M22" l="1"/>
  <c r="N22"/>
  <c r="N23" l="1"/>
  <c r="M23"/>
  <c r="N24" l="1"/>
  <c r="M24"/>
  <c r="N25" l="1"/>
  <c r="M25"/>
  <c r="N26" l="1"/>
  <c r="M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<sst xmlns="http://schemas.openxmlformats.org/spreadsheetml/2006/main" count="110" uniqueCount="68">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</sst>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1321.2765223558861</c:v>
                </c:pt>
                <c:pt idx="1">
                  <c:v>1254.4458293774369</c:v>
                </c:pt>
                <c:pt idx="2">
                  <c:v>530.76</c:v>
                </c:pt>
                <c:pt idx="3">
                  <c:v>234.51933316919684</c:v>
                </c:pt>
                <c:pt idx="4">
                  <c:v>227.89489561123412</c:v>
                </c:pt>
                <c:pt idx="5">
                  <c:v>885.46210344741553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1321.2765223558861</v>
          </cell>
        </row>
      </sheetData>
      <sheetData sheetId="1">
        <row r="4">
          <cell r="J4">
            <v>1254.4458293774369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1.9545905028483468</v>
          </cell>
        </row>
      </sheetData>
      <sheetData sheetId="4">
        <row r="47">
          <cell r="M47">
            <v>146.44</v>
          </cell>
          <cell r="O47">
            <v>1.0571940087415648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2.4459927162857569</v>
          </cell>
        </row>
      </sheetData>
      <sheetData sheetId="8">
        <row r="4">
          <cell r="J4">
            <v>37.190514619980817</v>
          </cell>
        </row>
      </sheetData>
      <sheetData sheetId="9">
        <row r="4">
          <cell r="J4">
            <v>10.794008045502329</v>
          </cell>
        </row>
      </sheetData>
      <sheetData sheetId="10">
        <row r="4">
          <cell r="J4">
            <v>20.134730783079839</v>
          </cell>
        </row>
      </sheetData>
      <sheetData sheetId="11">
        <row r="4">
          <cell r="J4">
            <v>11.5446642532798</v>
          </cell>
        </row>
      </sheetData>
      <sheetData sheetId="12">
        <row r="4">
          <cell r="J4">
            <v>44.424517227405126</v>
          </cell>
        </row>
      </sheetData>
      <sheetData sheetId="13">
        <row r="4">
          <cell r="J4">
            <v>3.5212265335054012</v>
          </cell>
        </row>
      </sheetData>
      <sheetData sheetId="14">
        <row r="4">
          <cell r="J4">
            <v>227.89489561123412</v>
          </cell>
        </row>
      </sheetData>
      <sheetData sheetId="15">
        <row r="4">
          <cell r="J4">
            <v>5.0665814542138179</v>
          </cell>
        </row>
      </sheetData>
      <sheetData sheetId="16">
        <row r="4">
          <cell r="J4">
            <v>41.999343881311489</v>
          </cell>
        </row>
      </sheetData>
      <sheetData sheetId="17">
        <row r="4">
          <cell r="J4">
            <v>5.2833589532092233</v>
          </cell>
        </row>
      </sheetData>
      <sheetData sheetId="18">
        <row r="4">
          <cell r="J4">
            <v>4.135396729354019</v>
          </cell>
        </row>
      </sheetData>
      <sheetData sheetId="19">
        <row r="4">
          <cell r="J4">
            <v>10.997258847897561</v>
          </cell>
        </row>
      </sheetData>
      <sheetData sheetId="20">
        <row r="4">
          <cell r="J4">
            <v>2.060729680278524</v>
          </cell>
        </row>
      </sheetData>
      <sheetData sheetId="21">
        <row r="4">
          <cell r="J4">
            <v>10.803263795685517</v>
          </cell>
        </row>
      </sheetData>
      <sheetData sheetId="22">
        <row r="4">
          <cell r="J4">
            <v>9.6013507360736252</v>
          </cell>
        </row>
      </sheetData>
      <sheetData sheetId="23">
        <row r="4">
          <cell r="J4">
            <v>11.484642570959483</v>
          </cell>
        </row>
      </sheetData>
      <sheetData sheetId="24">
        <row r="4">
          <cell r="J4">
            <v>4.5259289162541325</v>
          </cell>
        </row>
      </sheetData>
      <sheetData sheetId="25">
        <row r="4">
          <cell r="J4">
            <v>13.084578703247336</v>
          </cell>
        </row>
      </sheetData>
      <sheetData sheetId="26">
        <row r="4">
          <cell r="J4">
            <v>45.416465857038354</v>
          </cell>
        </row>
      </sheetData>
      <sheetData sheetId="27">
        <row r="4">
          <cell r="J4">
            <v>1.5388649962921308</v>
          </cell>
        </row>
      </sheetData>
      <sheetData sheetId="28">
        <row r="4">
          <cell r="J4">
            <v>37.073677030853091</v>
          </cell>
        </row>
      </sheetData>
      <sheetData sheetId="29">
        <row r="4">
          <cell r="J4">
            <v>45.125695618490596</v>
          </cell>
        </row>
      </sheetData>
      <sheetData sheetId="30">
        <row r="4">
          <cell r="J4">
            <v>2.2752967144367515</v>
          </cell>
        </row>
      </sheetData>
      <sheetData sheetId="31">
        <row r="4">
          <cell r="J4">
            <v>9.8432883332006238</v>
          </cell>
        </row>
      </sheetData>
      <sheetData sheetId="32">
        <row r="4">
          <cell r="J4">
            <v>2.3504870186472306</v>
          </cell>
        </row>
      </sheetData>
      <sheetData sheetId="33">
        <row r="4">
          <cell r="J4">
            <v>234.51933316919684</v>
          </cell>
        </row>
      </sheetData>
      <sheetData sheetId="34">
        <row r="4">
          <cell r="J4">
            <v>1.0167962370513008</v>
          </cell>
        </row>
      </sheetData>
      <sheetData sheetId="35">
        <row r="4">
          <cell r="J4">
            <v>11.448662903708884</v>
          </cell>
        </row>
      </sheetData>
      <sheetData sheetId="36">
        <row r="4">
          <cell r="J4">
            <v>16.478359656464921</v>
          </cell>
        </row>
      </sheetData>
      <sheetData sheetId="37">
        <row r="4">
          <cell r="J4">
            <v>20.008972961463336</v>
          </cell>
        </row>
      </sheetData>
      <sheetData sheetId="38">
        <row r="4">
          <cell r="J4">
            <v>18.715536227321234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68.98+5.53</f>
        <v>74.510000000000005</v>
      </c>
      <c r="J2" t="s">
        <v>6</v>
      </c>
      <c r="K2" s="9">
        <f>13.17+37.53</f>
        <v>50.7</v>
      </c>
      <c r="M2" t="s">
        <v>59</v>
      </c>
      <c r="N2" s="9">
        <f>530.76</f>
        <v>530.76</v>
      </c>
      <c r="P2" t="s">
        <v>8</v>
      </c>
      <c r="Q2" s="10">
        <f>N2+K2+H2</f>
        <v>655.97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0.14726474595814515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4454.3586839611735</v>
      </c>
      <c r="D7" s="20">
        <f>(C7*[1]Feuil1!$K$2-C4)/C4</f>
        <v>0.50574532035834618</v>
      </c>
      <c r="E7" s="31">
        <f>C7-C7/(1+D7)</f>
        <v>1496.1169257194151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1321.2765223558861</v>
      </c>
    </row>
    <row r="9" spans="2:20">
      <c r="M9" s="17" t="str">
        <f>IF(C13&gt;C7*Params!F8,B13,"Others")</f>
        <v>BTC</v>
      </c>
      <c r="N9" s="18">
        <f>IF(C13&gt;C7*0.1,C13,C7)</f>
        <v>1254.4458293774369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530.76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234.51933316919684</v>
      </c>
    </row>
    <row r="12" spans="2:20">
      <c r="B12" s="7" t="s">
        <v>19</v>
      </c>
      <c r="C12" s="1">
        <f>[2]ETH!J4</f>
        <v>1321.2765223558861</v>
      </c>
      <c r="D12" s="20">
        <f>C12/$C$7</f>
        <v>0.29662553379758383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227.89489561123412</v>
      </c>
    </row>
    <row r="13" spans="2:20">
      <c r="B13" s="7" t="s">
        <v>4</v>
      </c>
      <c r="C13" s="1">
        <f>[2]BTC!J4</f>
        <v>1254.4458293774369</v>
      </c>
      <c r="D13" s="20">
        <f t="shared" ref="D13:D55" si="0">C13/$C$7</f>
        <v>0.28162209610427758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885.46210344741553</v>
      </c>
      <c r="Q13" s="23"/>
    </row>
    <row r="14" spans="2:20">
      <c r="B14" s="7" t="s">
        <v>59</v>
      </c>
      <c r="C14" s="1">
        <f>$N$2</f>
        <v>530.76</v>
      </c>
      <c r="D14" s="20">
        <f t="shared" si="0"/>
        <v>0.11915520003162511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234.51933316919684</v>
      </c>
      <c r="D15" s="20">
        <f t="shared" si="0"/>
        <v>5.2649404731062971E-2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227.89489561123412</v>
      </c>
      <c r="D16" s="20">
        <f t="shared" si="0"/>
        <v>5.1162223740943036E-2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3.2875664128101556E-2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1.7585771351415518E-2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1.4042425506779241E-2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1.1382109883192769E-2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45.416465857038354</v>
      </c>
      <c r="D21" s="20">
        <f t="shared" si="0"/>
        <v>1.0195960648739311E-2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44.424517227405126</v>
      </c>
      <c r="D22" s="20">
        <f t="shared" si="0"/>
        <v>9.9732689662744619E-3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41.999343881311489</v>
      </c>
      <c r="D23" s="20">
        <f t="shared" si="0"/>
        <v>9.4288194690155258E-3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37.073677030853091</v>
      </c>
      <c r="D24" s="20">
        <f t="shared" si="0"/>
        <v>8.3230111585635043E-3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37.190514619980817</v>
      </c>
      <c r="D25" s="20">
        <f t="shared" si="0"/>
        <v>8.3492411048739397E-3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45.125695618490596</v>
      </c>
      <c r="D26" s="20">
        <f t="shared" si="0"/>
        <v>1.0130682960259771E-2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20.134730783079839</v>
      </c>
      <c r="D27" s="20">
        <f t="shared" si="0"/>
        <v>4.5202311290240367E-3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20.008972961463336</v>
      </c>
      <c r="D28" s="20">
        <f t="shared" si="0"/>
        <v>4.4919985975780804E-3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16.478359656464921</v>
      </c>
      <c r="D29" s="20">
        <f t="shared" si="0"/>
        <v>3.6993787042338133E-3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18.715536227321234</v>
      </c>
      <c r="D30" s="20">
        <f t="shared" si="0"/>
        <v>4.2016230742060214E-3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13.084578703247336</v>
      </c>
      <c r="D31" s="20">
        <f t="shared" si="0"/>
        <v>2.9374775655945781E-3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10.803263795685517</v>
      </c>
      <c r="D32" s="20">
        <f t="shared" si="0"/>
        <v>2.425324173956819E-3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10.997258847897561</v>
      </c>
      <c r="D33" s="20">
        <f t="shared" si="0"/>
        <v>2.4688759096781841E-3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11.5446642532798</v>
      </c>
      <c r="D34" s="20">
        <f t="shared" si="0"/>
        <v>2.5917679900473028E-3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11.484642570959483</v>
      </c>
      <c r="D35" s="20">
        <f t="shared" si="0"/>
        <v>2.5782931698590597E-3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11.448662903708884</v>
      </c>
      <c r="D36" s="20">
        <f t="shared" si="0"/>
        <v>2.5702157630305188E-3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1.7578288044457469E-3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10.794008045502329</v>
      </c>
      <c r="D38" s="20">
        <f t="shared" si="0"/>
        <v>2.4232462653643845E-3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9.6013507360736252</v>
      </c>
      <c r="D39" s="20">
        <f t="shared" si="0"/>
        <v>2.1554956430979047E-3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74.510000000000005</v>
      </c>
      <c r="D40" s="20">
        <f t="shared" si="0"/>
        <v>1.6727436043327281E-2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5.2833589532092233</v>
      </c>
      <c r="D41" s="20">
        <f t="shared" si="0"/>
        <v>1.1861099044926566E-3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4.5259289162541325</v>
      </c>
      <c r="D42" s="20">
        <f t="shared" si="0"/>
        <v>1.0160674605192129E-3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5.0665814542138179</v>
      </c>
      <c r="D43" s="20">
        <f t="shared" si="0"/>
        <v>1.1374435274952323E-3</v>
      </c>
    </row>
    <row r="44" spans="2:14">
      <c r="B44" s="22" t="s">
        <v>37</v>
      </c>
      <c r="C44" s="9">
        <f>[2]GRT!$J$4</f>
        <v>4.135396729354019</v>
      </c>
      <c r="D44" s="20">
        <f t="shared" si="0"/>
        <v>9.2839329357205969E-4</v>
      </c>
    </row>
    <row r="45" spans="2:14">
      <c r="B45" s="22" t="s">
        <v>56</v>
      </c>
      <c r="C45" s="9">
        <f>[2]SHIB!$J$4</f>
        <v>9.8432883332006238</v>
      </c>
      <c r="D45" s="20">
        <f t="shared" si="0"/>
        <v>2.2098104422177294E-3</v>
      </c>
    </row>
    <row r="46" spans="2:14">
      <c r="B46" s="22" t="s">
        <v>36</v>
      </c>
      <c r="C46" s="9">
        <f>[2]AMP!$J$4</f>
        <v>3.5212265335054012</v>
      </c>
      <c r="D46" s="20">
        <f t="shared" si="0"/>
        <v>7.9051257057144843E-4</v>
      </c>
    </row>
    <row r="47" spans="2:14">
      <c r="B47" s="22" t="s">
        <v>62</v>
      </c>
      <c r="C47" s="10">
        <f>[2]SEI!$J$4</f>
        <v>2.2752967144367515</v>
      </c>
      <c r="D47" s="20">
        <f t="shared" si="0"/>
        <v>5.1080231204312786E-4</v>
      </c>
    </row>
    <row r="48" spans="2:14">
      <c r="B48" s="22" t="s">
        <v>40</v>
      </c>
      <c r="C48" s="9">
        <f>[2]SHPING!$J$4</f>
        <v>2.3504870186472306</v>
      </c>
      <c r="D48" s="20">
        <f t="shared" si="0"/>
        <v>5.2768247584341114E-4</v>
      </c>
    </row>
    <row r="49" spans="2:4">
      <c r="B49" s="7" t="s">
        <v>25</v>
      </c>
      <c r="C49" s="1">
        <f>[2]POLIS!J4</f>
        <v>1.9545905028483468</v>
      </c>
      <c r="D49" s="20">
        <f t="shared" si="0"/>
        <v>4.3880402130305502E-4</v>
      </c>
    </row>
    <row r="50" spans="2:4">
      <c r="B50" s="22" t="s">
        <v>64</v>
      </c>
      <c r="C50" s="10">
        <f>[2]ACE!$J$4</f>
        <v>2.4459927162857569</v>
      </c>
      <c r="D50" s="20">
        <f t="shared" si="0"/>
        <v>5.491234293935628E-4</v>
      </c>
    </row>
    <row r="51" spans="2:4">
      <c r="B51" s="7" t="s">
        <v>28</v>
      </c>
      <c r="C51" s="1">
        <f>[2]ATLAS!O47</f>
        <v>1.0571940087415648</v>
      </c>
      <c r="D51" s="20">
        <f t="shared" si="0"/>
        <v>2.3733921844870898E-4</v>
      </c>
    </row>
    <row r="52" spans="2:4">
      <c r="B52" s="22" t="s">
        <v>50</v>
      </c>
      <c r="C52" s="9">
        <f>[2]KAVA!$J$4</f>
        <v>2.060729680278524</v>
      </c>
      <c r="D52" s="20">
        <f t="shared" si="0"/>
        <v>4.6263218265260077E-4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3.8092882059759828E-4</v>
      </c>
    </row>
    <row r="54" spans="2:4">
      <c r="B54" s="22" t="s">
        <v>63</v>
      </c>
      <c r="C54" s="10">
        <f>[2]MEME!$J$4</f>
        <v>1.5388649962921308</v>
      </c>
      <c r="D54" s="20">
        <f t="shared" si="0"/>
        <v>3.4547397402753577E-4</v>
      </c>
    </row>
    <row r="55" spans="2:4">
      <c r="B55" s="22" t="s">
        <v>43</v>
      </c>
      <c r="C55" s="9">
        <f>[2]TRX!$J$4</f>
        <v>1.0167962370513008</v>
      </c>
      <c r="D55" s="20">
        <f t="shared" si="0"/>
        <v>2.2826995066932597E-4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2024-01-22T09:57:37Z</dcterms:modified>
</cp:coreProperties>
</file>