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H2" l="1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20" l="1"/>
  <c r="C18" l="1"/>
  <c r="C12" l="1"/>
  <c r="C32" l="1"/>
  <c r="C13" l="1"/>
  <c r="C46" l="1"/>
  <c r="C14" l="1"/>
  <c r="C7" s="1"/>
  <c r="M9" l="1"/>
  <c r="D24"/>
  <c r="D22"/>
  <c r="D36"/>
  <c r="D41"/>
  <c r="N8"/>
  <c r="D47"/>
  <c r="D20"/>
  <c r="D26"/>
  <c r="D42"/>
  <c r="M8"/>
  <c r="D12"/>
  <c r="D49"/>
  <c r="D7"/>
  <c r="E7" s="1"/>
  <c r="D14"/>
  <c r="D37"/>
  <c r="D34"/>
  <c r="D53"/>
  <c r="D19"/>
  <c r="D30"/>
  <c r="D50"/>
  <c r="D33"/>
  <c r="D38"/>
  <c r="N9"/>
  <c r="D13"/>
  <c r="D45"/>
  <c r="D52"/>
  <c r="D39"/>
  <c r="D25"/>
  <c r="D21"/>
  <c r="D44"/>
  <c r="D43"/>
  <c r="D27"/>
  <c r="D54"/>
  <c r="D23"/>
  <c r="D40"/>
  <c r="D32"/>
  <c r="D31"/>
  <c r="D51"/>
  <c r="D35"/>
  <c r="D28"/>
  <c r="Q3"/>
  <c r="D15"/>
  <c r="D16"/>
  <c r="D17"/>
  <c r="D18"/>
  <c r="D48"/>
  <c r="D29"/>
  <c r="D46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<sst xmlns="http://schemas.openxmlformats.org/spreadsheetml/2006/main" count="112" uniqueCount="68">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</sst>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1988.999344212285</c:v>
                </c:pt>
                <c:pt idx="1">
                  <c:v>1376.0661022265544</c:v>
                </c:pt>
                <c:pt idx="2">
                  <c:v>454.29804971025902</c:v>
                </c:pt>
                <c:pt idx="3">
                  <c:v>404.32</c:v>
                </c:pt>
                <c:pt idx="4">
                  <c:v>1481.1777006292943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1988.999344212285</v>
          </cell>
        </row>
      </sheetData>
      <sheetData sheetId="1">
        <row r="4">
          <cell r="J4">
            <v>1376.0661022265544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2.468691724345693</v>
          </cell>
        </row>
      </sheetData>
      <sheetData sheetId="4">
        <row r="47">
          <cell r="M47">
            <v>128.25</v>
          </cell>
          <cell r="O47">
            <v>0.52171664992255984</v>
          </cell>
        </row>
      </sheetData>
      <sheetData sheetId="5">
        <row r="4">
          <cell r="C4">
            <v>-86.666666666666671</v>
          </cell>
        </row>
      </sheetData>
      <sheetData sheetId="6">
        <row r="4">
          <cell r="J4">
            <v>3.1896773920958803</v>
          </cell>
        </row>
      </sheetData>
      <sheetData sheetId="7">
        <row r="4">
          <cell r="J4">
            <v>49.958846606238417</v>
          </cell>
        </row>
      </sheetData>
      <sheetData sheetId="8">
        <row r="4">
          <cell r="J4">
            <v>12.755789583448136</v>
          </cell>
        </row>
      </sheetData>
      <sheetData sheetId="9">
        <row r="4">
          <cell r="J4">
            <v>3.4935187028027013</v>
          </cell>
        </row>
      </sheetData>
      <sheetData sheetId="10">
        <row r="4">
          <cell r="J4">
            <v>30.126276855664464</v>
          </cell>
        </row>
      </sheetData>
      <sheetData sheetId="11">
        <row r="4">
          <cell r="J4">
            <v>12.312565036585402</v>
          </cell>
        </row>
      </sheetData>
      <sheetData sheetId="12">
        <row r="4">
          <cell r="J4">
            <v>59.887822237210358</v>
          </cell>
        </row>
      </sheetData>
      <sheetData sheetId="13">
        <row r="4">
          <cell r="J4">
            <v>289.31668280532182</v>
          </cell>
        </row>
      </sheetData>
      <sheetData sheetId="14">
        <row r="4">
          <cell r="J4">
            <v>5.2310407077586563</v>
          </cell>
        </row>
      </sheetData>
      <sheetData sheetId="15">
        <row r="4">
          <cell r="J4">
            <v>51.636065512545244</v>
          </cell>
        </row>
      </sheetData>
      <sheetData sheetId="16">
        <row r="4">
          <cell r="J4">
            <v>6.1284865960871038</v>
          </cell>
        </row>
      </sheetData>
      <sheetData sheetId="17">
        <row r="4">
          <cell r="J4">
            <v>7.4964409397083447</v>
          </cell>
        </row>
      </sheetData>
      <sheetData sheetId="18">
        <row r="4">
          <cell r="J4">
            <v>14.688103599294447</v>
          </cell>
        </row>
      </sheetData>
      <sheetData sheetId="19">
        <row r="4">
          <cell r="J4">
            <v>2.30219816592408</v>
          </cell>
        </row>
      </sheetData>
      <sheetData sheetId="20">
        <row r="4">
          <cell r="J4">
            <v>18.867644989604287</v>
          </cell>
        </row>
      </sheetData>
      <sheetData sheetId="21">
        <row r="4">
          <cell r="J4">
            <v>13.280297711417701</v>
          </cell>
        </row>
      </sheetData>
      <sheetData sheetId="22">
        <row r="4">
          <cell r="J4">
            <v>11.362587142935288</v>
          </cell>
        </row>
      </sheetData>
      <sheetData sheetId="23">
        <row r="4">
          <cell r="J4">
            <v>5.0206315356755553</v>
          </cell>
        </row>
      </sheetData>
      <sheetData sheetId="24">
        <row r="4">
          <cell r="J4">
            <v>50.106121736290952</v>
          </cell>
        </row>
      </sheetData>
      <sheetData sheetId="25">
        <row r="4">
          <cell r="J4">
            <v>62.713710447699867</v>
          </cell>
        </row>
      </sheetData>
      <sheetData sheetId="26">
        <row r="4">
          <cell r="J4">
            <v>1.8582482886885696</v>
          </cell>
        </row>
      </sheetData>
      <sheetData sheetId="27">
        <row r="4">
          <cell r="J4">
            <v>45.651853933661755</v>
          </cell>
        </row>
      </sheetData>
      <sheetData sheetId="28">
        <row r="4">
          <cell r="J4">
            <v>58.770029397059261</v>
          </cell>
        </row>
      </sheetData>
      <sheetData sheetId="29">
        <row r="4">
          <cell r="J4">
            <v>3.3091970870276941</v>
          </cell>
        </row>
      </sheetData>
      <sheetData sheetId="30">
        <row r="4">
          <cell r="J4">
            <v>14.746547055616412</v>
          </cell>
        </row>
      </sheetData>
      <sheetData sheetId="31">
        <row r="4">
          <cell r="J4">
            <v>2.9898492513760795</v>
          </cell>
        </row>
      </sheetData>
      <sheetData sheetId="32">
        <row r="4">
          <cell r="J4">
            <v>454.29804971025902</v>
          </cell>
        </row>
      </sheetData>
      <sheetData sheetId="33">
        <row r="4">
          <cell r="J4">
            <v>1.3112326995611339</v>
          </cell>
        </row>
      </sheetData>
      <sheetData sheetId="34">
        <row r="4">
          <cell r="J4">
            <v>17.200611843074793</v>
          </cell>
        </row>
      </sheetData>
      <sheetData sheetId="35">
        <row r="4">
          <cell r="J4">
            <v>17.036063319715897</v>
          </cell>
        </row>
      </sheetData>
      <sheetData sheetId="36">
        <row r="4">
          <cell r="J4">
            <v>22.237958266105082</v>
          </cell>
        </row>
      </sheetData>
      <sheetData sheetId="37">
        <row r="4">
          <cell r="J4">
            <v>20.374526142164008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C4" sqref="C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28.24+1</f>
        <v>29.24</v>
      </c>
      <c r="J2" t="s">
        <v>6</v>
      </c>
      <c r="K2" s="9">
        <f>18.4+249.13</f>
        <v>267.52999999999997</v>
      </c>
      <c r="M2" t="s">
        <v>58</v>
      </c>
      <c r="N2" s="9">
        <f>324.32+80</f>
        <v>404.32</v>
      </c>
      <c r="P2" t="s">
        <v>8</v>
      </c>
      <c r="Q2" s="10">
        <f>N2+K2+H2</f>
        <v>701.08999999999992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0.12289343698597163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5704.8611967783909</v>
      </c>
      <c r="D7" s="20">
        <f>(C7*[1]Feuil1!$K$2-C4)/C4</f>
        <v>0.91410368382061247</v>
      </c>
      <c r="E7" s="31">
        <f>C7-C7/(1+D7)</f>
        <v>2724.4264141696949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1988.999344212285</v>
      </c>
    </row>
    <row r="9" spans="2:20">
      <c r="M9" s="17" t="str">
        <f>IF(C13&gt;C7*Params!F8,B13,"Others")</f>
        <v>BTC</v>
      </c>
      <c r="N9" s="18">
        <f>IF(C13&gt;C7*0.1,C13,C7)</f>
        <v>1376.0661022265544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454.29804971025902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1988.999344212285</v>
      </c>
      <c r="D12" s="20">
        <f>C12/$C$7</f>
        <v>0.34864991024417891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1481.1777006292943</v>
      </c>
    </row>
    <row r="13" spans="2:20">
      <c r="B13" s="7" t="s">
        <v>4</v>
      </c>
      <c r="C13" s="1">
        <f>[2]BTC!J4</f>
        <v>1376.0661022265544</v>
      </c>
      <c r="D13" s="20">
        <f t="shared" ref="D13:D51" si="0">C13/$C$7</f>
        <v>0.24120939226420388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454.29804971025902</v>
      </c>
      <c r="D14" s="20">
        <f t="shared" si="0"/>
        <v>7.9633497475242176E-2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7.0872889988686266E-2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267.52999999999997</v>
      </c>
      <c r="D16" s="20">
        <f t="shared" si="0"/>
        <v>4.6895093635420548E-2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289.31668280532182</v>
      </c>
      <c r="D17" s="20">
        <f t="shared" si="0"/>
        <v>5.0714061714367861E-2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2.2480827416524077E-2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86.666666666666671</v>
      </c>
      <c r="D19" s="20">
        <f>C19/$C$7</f>
        <v>1.51917222307895E-2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59.887822237210358</v>
      </c>
      <c r="D20" s="20">
        <f t="shared" si="0"/>
        <v>1.0497682620399211E-2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62.713710447699867</v>
      </c>
      <c r="D21" s="20">
        <f t="shared" si="0"/>
        <v>1.0993030029041744E-2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58.770029397059261</v>
      </c>
      <c r="D22" s="20">
        <f t="shared" si="0"/>
        <v>1.0301745716486049E-2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29.24</v>
      </c>
      <c r="D23" s="20">
        <f t="shared" si="0"/>
        <v>5.1254533618648257E-3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51.636065512545244</v>
      </c>
      <c r="D24" s="20">
        <f t="shared" si="0"/>
        <v>9.0512395887396516E-3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50.106121736290952</v>
      </c>
      <c r="D25" s="20">
        <f t="shared" si="0"/>
        <v>8.783057117075263E-3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7.5917710363326146E-3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49.958846606238417</v>
      </c>
      <c r="D27" s="20">
        <f t="shared" si="0"/>
        <v>8.757241391683785E-3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45.651853933661755</v>
      </c>
      <c r="D28" s="20">
        <f t="shared" si="0"/>
        <v>8.0022725109318953E-3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22.237958266105082</v>
      </c>
      <c r="D29" s="20">
        <f t="shared" si="0"/>
        <v>3.8980717495218191E-3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30.126276855664464</v>
      </c>
      <c r="D30" s="20">
        <f t="shared" si="0"/>
        <v>5.280808036605196E-3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20.374526142164008</v>
      </c>
      <c r="D31" s="20">
        <f t="shared" si="0"/>
        <v>3.5714324046428629E-3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17.200611843074793</v>
      </c>
      <c r="D32" s="20">
        <f t="shared" si="0"/>
        <v>3.0150798152263898E-3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18.867644989604287</v>
      </c>
      <c r="D33" s="20">
        <f t="shared" si="0"/>
        <v>3.3072925595909485E-3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17.036063319715897</v>
      </c>
      <c r="D34" s="20">
        <f t="shared" si="0"/>
        <v>2.9862362522222949E-3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14.746547055616412</v>
      </c>
      <c r="D35" s="20">
        <f t="shared" si="0"/>
        <v>2.5849090007560535E-3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14.688103599294447</v>
      </c>
      <c r="D36" s="20">
        <f t="shared" si="0"/>
        <v>2.5746644997408541E-3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13.280297711417701</v>
      </c>
      <c r="D37" s="20">
        <f t="shared" si="0"/>
        <v>2.3278914689313138E-3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12.312565036585402</v>
      </c>
      <c r="D38" s="20">
        <f t="shared" si="0"/>
        <v>2.158258476742338E-3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11.362587142935288</v>
      </c>
      <c r="D39" s="20">
        <f t="shared" si="0"/>
        <v>1.991737704214765E-3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12.755789583448136</v>
      </c>
      <c r="D40" s="20">
        <f t="shared" si="0"/>
        <v>2.2359509098401021E-3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1.3725136738509435E-3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6.1284865960871038</v>
      </c>
      <c r="D42" s="20">
        <f t="shared" si="0"/>
        <v>1.0742569161100606E-3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5.2310407077586563</v>
      </c>
      <c r="D43" s="20">
        <f t="shared" si="0"/>
        <v>9.1694443165640782E-4</v>
      </c>
    </row>
    <row r="44" spans="2:14">
      <c r="B44" s="22" t="s">
        <v>23</v>
      </c>
      <c r="C44" s="9">
        <f>[2]LUNA!J4</f>
        <v>5.0206315356755553</v>
      </c>
      <c r="D44" s="20">
        <f t="shared" si="0"/>
        <v>8.8006199668990565E-4</v>
      </c>
    </row>
    <row r="45" spans="2:14">
      <c r="B45" s="22" t="s">
        <v>36</v>
      </c>
      <c r="C45" s="9">
        <f>[2]GRT!$J$4</f>
        <v>7.4964409397083447</v>
      </c>
      <c r="D45" s="20">
        <f t="shared" si="0"/>
        <v>1.3140444054873205E-3</v>
      </c>
    </row>
    <row r="46" spans="2:14">
      <c r="B46" s="22" t="s">
        <v>35</v>
      </c>
      <c r="C46" s="9">
        <f>[2]AMP!$J$4</f>
        <v>3.4935187028027013</v>
      </c>
      <c r="D46" s="20">
        <f t="shared" si="0"/>
        <v>6.1237575855053875E-4</v>
      </c>
    </row>
    <row r="47" spans="2:14">
      <c r="B47" s="22" t="s">
        <v>63</v>
      </c>
      <c r="C47" s="10">
        <f>[2]ACE!$J$4</f>
        <v>3.1896773920958803</v>
      </c>
      <c r="D47" s="20">
        <f t="shared" si="0"/>
        <v>5.591156878448038E-4</v>
      </c>
    </row>
    <row r="48" spans="2:14">
      <c r="B48" s="22" t="s">
        <v>61</v>
      </c>
      <c r="C48" s="10">
        <f>[2]SEI!$J$4</f>
        <v>3.3091970870276941</v>
      </c>
      <c r="D48" s="20">
        <f t="shared" si="0"/>
        <v>5.8006618791995158E-4</v>
      </c>
    </row>
    <row r="49" spans="2:4">
      <c r="B49" s="22" t="s">
        <v>39</v>
      </c>
      <c r="C49" s="9">
        <f>[2]SHPING!$J$4</f>
        <v>2.9898492513760795</v>
      </c>
      <c r="D49" s="20">
        <f t="shared" si="0"/>
        <v>5.2408799237122297E-4</v>
      </c>
    </row>
    <row r="50" spans="2:4">
      <c r="B50" s="22" t="s">
        <v>49</v>
      </c>
      <c r="C50" s="9">
        <f>[2]KAVA!$J$4</f>
        <v>2.30219816592408</v>
      </c>
      <c r="D50" s="20">
        <f t="shared" si="0"/>
        <v>4.035502506571345E-4</v>
      </c>
    </row>
    <row r="51" spans="2:4">
      <c r="B51" s="7" t="s">
        <v>25</v>
      </c>
      <c r="C51" s="1">
        <f>[2]POLIS!J4</f>
        <v>2.468691724345693</v>
      </c>
      <c r="D51" s="20">
        <f t="shared" si="0"/>
        <v>4.3273475711202145E-4</v>
      </c>
    </row>
    <row r="52" spans="2:4">
      <c r="B52" s="22" t="s">
        <v>62</v>
      </c>
      <c r="C52" s="10">
        <f>[2]MEME!$J$4</f>
        <v>1.8582482886885696</v>
      </c>
      <c r="D52" s="20">
        <f>C52/$C$7</f>
        <v>3.2573067504919253E-4</v>
      </c>
    </row>
    <row r="53" spans="2:4">
      <c r="B53" s="22" t="s">
        <v>42</v>
      </c>
      <c r="C53" s="9">
        <f>[2]TRX!$J$4</f>
        <v>1.3112326995611339</v>
      </c>
      <c r="D53" s="20">
        <f>C53/$C$7</f>
        <v>2.2984480328839621E-4</v>
      </c>
    </row>
    <row r="54" spans="2:4">
      <c r="B54" s="7" t="s">
        <v>27</v>
      </c>
      <c r="C54" s="1">
        <f>[2]ATLAS!O47</f>
        <v>0.52171664992255984</v>
      </c>
      <c r="D54" s="20">
        <f>C54/$C$7</f>
        <v>9.1451243409248936E-5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2024-02-22T10:25:19Z</dcterms:modified>
</cp:coreProperties>
</file>