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29"/>
  <c r="C15" l="1"/>
  <c r="C43"/>
  <c r="C25"/>
  <c r="C31"/>
  <c r="C41"/>
  <c r="C23"/>
  <c r="C21"/>
  <c r="C38"/>
  <c r="C50" l="1"/>
  <c r="C13"/>
  <c r="C32" l="1"/>
  <c r="C17" l="1"/>
  <c r="C51" l="1"/>
  <c r="C45" l="1"/>
  <c r="C7" l="1"/>
  <c r="N8" l="1"/>
  <c r="D14"/>
  <c r="D50"/>
  <c r="D30"/>
  <c r="D43"/>
  <c r="D18"/>
  <c r="D34"/>
  <c r="D35"/>
  <c r="D12"/>
  <c r="D47"/>
  <c r="D33"/>
  <c r="D24"/>
  <c r="D51"/>
  <c r="D53"/>
  <c r="D49"/>
  <c r="D15"/>
  <c r="D27"/>
  <c r="D19"/>
  <c r="D17"/>
  <c r="D44"/>
  <c r="D42"/>
  <c r="D41"/>
  <c r="D46"/>
  <c r="D54"/>
  <c r="D22"/>
  <c r="Q3"/>
  <c r="D39"/>
  <c r="D25"/>
  <c r="D7"/>
  <c r="E7" s="1"/>
  <c r="M9"/>
  <c r="D21"/>
  <c r="D38"/>
  <c r="D26"/>
  <c r="M8"/>
  <c r="D32"/>
  <c r="D28"/>
  <c r="D37"/>
  <c r="N9"/>
  <c r="D16"/>
  <c r="D20"/>
  <c r="D36"/>
  <c r="D31"/>
  <c r="D48"/>
  <c r="D52"/>
  <c r="D40"/>
  <c r="D13"/>
  <c r="D23"/>
  <c r="D55"/>
  <c r="D29"/>
  <c r="D45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<sst xmlns="http://schemas.openxmlformats.org/spreadsheetml/2006/main" count="110" uniqueCount="68">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</sst>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1382.5083353867485</c:v>
                </c:pt>
                <c:pt idx="1">
                  <c:v>1297.5154272469856</c:v>
                </c:pt>
                <c:pt idx="2">
                  <c:v>553.62</c:v>
                </c:pt>
                <c:pt idx="3">
                  <c:v>261.50569595301357</c:v>
                </c:pt>
                <c:pt idx="4">
                  <c:v>1131.969698995747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1382.5083353867485</v>
          </cell>
        </row>
      </sheetData>
      <sheetData sheetId="1">
        <row r="4">
          <cell r="J4">
            <v>1297.5154272469856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2.3493247258230059</v>
          </cell>
        </row>
      </sheetData>
      <sheetData sheetId="4">
        <row r="47">
          <cell r="M47">
            <v>130.75</v>
          </cell>
          <cell r="O47">
            <v>1.2127434633877208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2.6538486674712325</v>
          </cell>
        </row>
      </sheetData>
      <sheetData sheetId="8">
        <row r="4">
          <cell r="J4">
            <v>38.244588710624015</v>
          </cell>
        </row>
      </sheetData>
      <sheetData sheetId="9">
        <row r="4">
          <cell r="J4">
            <v>9.4460351509818601</v>
          </cell>
        </row>
      </sheetData>
      <sheetData sheetId="10">
        <row r="4">
          <cell r="J4">
            <v>20.672621041619461</v>
          </cell>
        </row>
      </sheetData>
      <sheetData sheetId="11">
        <row r="4">
          <cell r="J4">
            <v>12.234981490719562</v>
          </cell>
        </row>
      </sheetData>
      <sheetData sheetId="12">
        <row r="4">
          <cell r="J4">
            <v>49.345640047628592</v>
          </cell>
        </row>
      </sheetData>
      <sheetData sheetId="13">
        <row r="4">
          <cell r="J4">
            <v>3.156616730331939</v>
          </cell>
        </row>
      </sheetData>
      <sheetData sheetId="14">
        <row r="4">
          <cell r="J4">
            <v>224.41640633513336</v>
          </cell>
        </row>
      </sheetData>
      <sheetData sheetId="15">
        <row r="4">
          <cell r="J4">
            <v>4.8942164676959727</v>
          </cell>
        </row>
      </sheetData>
      <sheetData sheetId="16">
        <row r="4">
          <cell r="J4">
            <v>44.330827224702126</v>
          </cell>
        </row>
      </sheetData>
      <sheetData sheetId="17">
        <row r="4">
          <cell r="J4">
            <v>5.4571303295281757</v>
          </cell>
        </row>
      </sheetData>
      <sheetData sheetId="18">
        <row r="4">
          <cell r="J4">
            <v>4.339985965931044</v>
          </cell>
        </row>
      </sheetData>
      <sheetData sheetId="19">
        <row r="4">
          <cell r="J4">
            <v>12.113207349330871</v>
          </cell>
        </row>
      </sheetData>
      <sheetData sheetId="20">
        <row r="4">
          <cell r="J4">
            <v>2.1634959246394243</v>
          </cell>
        </row>
      </sheetData>
      <sheetData sheetId="21">
        <row r="4">
          <cell r="J4">
            <v>11.890913984239631</v>
          </cell>
        </row>
      </sheetData>
      <sheetData sheetId="22">
        <row r="4">
          <cell r="J4">
            <v>9.7054195061933655</v>
          </cell>
        </row>
      </sheetData>
      <sheetData sheetId="23">
        <row r="4">
          <cell r="J4">
            <v>11.256500782974651</v>
          </cell>
        </row>
      </sheetData>
      <sheetData sheetId="24">
        <row r="4">
          <cell r="J4">
            <v>5.3092345300317465</v>
          </cell>
        </row>
      </sheetData>
      <sheetData sheetId="25">
        <row r="4">
          <cell r="J4">
            <v>15.592515116348105</v>
          </cell>
        </row>
      </sheetData>
      <sheetData sheetId="26">
        <row r="4">
          <cell r="J4">
            <v>47.305214562880522</v>
          </cell>
        </row>
      </sheetData>
      <sheetData sheetId="27">
        <row r="4">
          <cell r="J4">
            <v>1.8330845025909377</v>
          </cell>
        </row>
      </sheetData>
      <sheetData sheetId="28">
        <row r="4">
          <cell r="J4">
            <v>44.300438326387386</v>
          </cell>
        </row>
      </sheetData>
      <sheetData sheetId="29">
        <row r="4">
          <cell r="J4">
            <v>32.688416839669927</v>
          </cell>
        </row>
      </sheetData>
      <sheetData sheetId="30">
        <row r="4">
          <cell r="J4">
            <v>2.9431272519596323</v>
          </cell>
        </row>
      </sheetData>
      <sheetData sheetId="31">
        <row r="4">
          <cell r="J4">
            <v>6.0915008174315517</v>
          </cell>
        </row>
      </sheetData>
      <sheetData sheetId="32">
        <row r="4">
          <cell r="J4">
            <v>2.4331642064868624</v>
          </cell>
        </row>
      </sheetData>
      <sheetData sheetId="33">
        <row r="4">
          <cell r="J4">
            <v>261.50569595301357</v>
          </cell>
        </row>
      </sheetData>
      <sheetData sheetId="34">
        <row r="4">
          <cell r="J4">
            <v>1.0206465286307158</v>
          </cell>
        </row>
      </sheetData>
      <sheetData sheetId="35">
        <row r="4">
          <cell r="J4">
            <v>12.182295390080576</v>
          </cell>
        </row>
      </sheetData>
      <sheetData sheetId="36">
        <row r="4">
          <cell r="J4">
            <v>17.39881407936835</v>
          </cell>
        </row>
      </sheetData>
      <sheetData sheetId="37">
        <row r="4">
          <cell r="J4">
            <v>21.695586226218822</v>
          </cell>
        </row>
      </sheetData>
      <sheetData sheetId="38">
        <row r="4">
          <cell r="J4">
            <v>20.547696452038846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92.85+5.53</f>
        <v>98.38</v>
      </c>
      <c r="J2" t="s">
        <v>6</v>
      </c>
      <c r="K2" s="9">
        <f>13.17+37.53</f>
        <v>50.7</v>
      </c>
      <c r="M2" t="s">
        <v>59</v>
      </c>
      <c r="N2" s="9">
        <f>553.62</f>
        <v>553.62</v>
      </c>
      <c r="P2" t="s">
        <v>8</v>
      </c>
      <c r="Q2" s="10">
        <f>N2+K2+H2</f>
        <v>702.7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0.15186555091162512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4627.1191575824932</v>
      </c>
      <c r="D7" s="20">
        <f>(C7*[1]Feuil1!$K$2-C4)/C4</f>
        <v>0.56414503469541921</v>
      </c>
      <c r="E7" s="31">
        <f>C7-C7/(1+D7)</f>
        <v>1668.8773993407349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1382.5083353867485</v>
      </c>
    </row>
    <row r="9" spans="2:20">
      <c r="M9" s="17" t="str">
        <f>IF(C13&gt;C7*Params!F8,B13,"Others")</f>
        <v>BTC</v>
      </c>
      <c r="N9" s="18">
        <f>IF(C13&gt;C7*0.1,C13,C7)</f>
        <v>1297.5154272469856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261.50569595301357</v>
      </c>
    </row>
    <row r="12" spans="2:20">
      <c r="B12" s="7" t="s">
        <v>19</v>
      </c>
      <c r="C12" s="1">
        <f>[2]ETH!J4</f>
        <v>1382.5083353867485</v>
      </c>
      <c r="D12" s="20">
        <f>C12/$C$7</f>
        <v>0.29878381954379157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1131.969698995747</v>
      </c>
    </row>
    <row r="13" spans="2:20">
      <c r="B13" s="7" t="s">
        <v>4</v>
      </c>
      <c r="C13" s="1">
        <f>[2]BTC!J4</f>
        <v>1297.5154272469856</v>
      </c>
      <c r="D13" s="20">
        <f t="shared" ref="D13:D55" si="0">C13/$C$7</f>
        <v>0.28041539088543632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553.62</v>
      </c>
      <c r="D14" s="20">
        <f t="shared" si="0"/>
        <v>0.1196467999084871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261.50569595301357</v>
      </c>
      <c r="D15" s="20">
        <f t="shared" si="0"/>
        <v>5.6515876736064237E-2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224.41640633513336</v>
      </c>
      <c r="D16" s="20">
        <f t="shared" si="0"/>
        <v>4.8500243605652686E-2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2.8257322871346212E-2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1.6785101922303806E-2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1.3518130367898321E-2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1.0957141641126218E-2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47.305214562880522</v>
      </c>
      <c r="D21" s="20">
        <f t="shared" si="0"/>
        <v>1.0223470144563087E-2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49.345640047628592</v>
      </c>
      <c r="D22" s="20">
        <f t="shared" si="0"/>
        <v>1.0664441171082777E-2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44.330827224702126</v>
      </c>
      <c r="D23" s="20">
        <f t="shared" si="0"/>
        <v>9.5806539047210149E-3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44.300438326387386</v>
      </c>
      <c r="D24" s="20">
        <f t="shared" si="0"/>
        <v>9.5740863413452271E-3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38.244588710624015</v>
      </c>
      <c r="D25" s="20">
        <f t="shared" si="0"/>
        <v>8.2653131264087583E-3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32.688416839669927</v>
      </c>
      <c r="D26" s="20">
        <f t="shared" si="0"/>
        <v>7.0645288626516528E-3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20.672621041619461</v>
      </c>
      <c r="D27" s="20">
        <f t="shared" si="0"/>
        <v>4.4677088135374882E-3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21.695586226218822</v>
      </c>
      <c r="D28" s="20">
        <f t="shared" si="0"/>
        <v>4.6887891768825768E-3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17.39881407936835</v>
      </c>
      <c r="D29" s="20">
        <f t="shared" si="0"/>
        <v>3.7601828452714014E-3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20.547696452038846</v>
      </c>
      <c r="D30" s="20">
        <f t="shared" si="0"/>
        <v>4.4407104620089993E-3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15.592515116348105</v>
      </c>
      <c r="D31" s="20">
        <f t="shared" si="0"/>
        <v>3.3698105852313183E-3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11.890913984239631</v>
      </c>
      <c r="D32" s="20">
        <f t="shared" si="0"/>
        <v>2.5698309421649333E-3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12.113207349330871</v>
      </c>
      <c r="D33" s="20">
        <f t="shared" si="0"/>
        <v>2.6178723600581741E-3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12.234981490719562</v>
      </c>
      <c r="D34" s="20">
        <f t="shared" si="0"/>
        <v>2.6441898455694642E-3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11.256500782974651</v>
      </c>
      <c r="D35" s="20">
        <f t="shared" si="0"/>
        <v>2.4327233424556493E-3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12.182295390080576</v>
      </c>
      <c r="D36" s="20">
        <f t="shared" si="0"/>
        <v>2.6328034734349475E-3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1.945054729194003E-3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9.4460351509818601</v>
      </c>
      <c r="D38" s="20">
        <f t="shared" si="0"/>
        <v>2.041450593616673E-3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9.7054195061933655</v>
      </c>
      <c r="D39" s="20">
        <f t="shared" si="0"/>
        <v>2.0975080121481259E-3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98.38</v>
      </c>
      <c r="D40" s="20">
        <f t="shared" si="0"/>
        <v>2.1261609362011779E-2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5.4571303295281757</v>
      </c>
      <c r="D41" s="20">
        <f t="shared" si="0"/>
        <v>1.1793796839196452E-3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5.3092345300317465</v>
      </c>
      <c r="D42" s="20">
        <f t="shared" si="0"/>
        <v>1.147416859004261E-3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4.8942164676959727</v>
      </c>
      <c r="D43" s="20">
        <f t="shared" si="0"/>
        <v>1.0577243206879134E-3</v>
      </c>
    </row>
    <row r="44" spans="2:14">
      <c r="B44" s="22" t="s">
        <v>37</v>
      </c>
      <c r="C44" s="9">
        <f>[2]GRT!$J$4</f>
        <v>4.339985965931044</v>
      </c>
      <c r="D44" s="20">
        <f t="shared" si="0"/>
        <v>9.3794558085219786E-4</v>
      </c>
    </row>
    <row r="45" spans="2:14">
      <c r="B45" s="22" t="s">
        <v>56</v>
      </c>
      <c r="C45" s="9">
        <f>[2]SHIB!$J$4</f>
        <v>6.0915008174315517</v>
      </c>
      <c r="D45" s="20">
        <f t="shared" si="0"/>
        <v>1.3164780525371528E-3</v>
      </c>
    </row>
    <row r="46" spans="2:14">
      <c r="B46" s="22" t="s">
        <v>36</v>
      </c>
      <c r="C46" s="9">
        <f>[2]AMP!$J$4</f>
        <v>3.156616730331939</v>
      </c>
      <c r="D46" s="20">
        <f t="shared" si="0"/>
        <v>6.8219914439833875E-4</v>
      </c>
    </row>
    <row r="47" spans="2:14">
      <c r="B47" s="22" t="s">
        <v>62</v>
      </c>
      <c r="C47" s="10">
        <f>[2]SEI!$J$4</f>
        <v>2.9431272519596323</v>
      </c>
      <c r="D47" s="20">
        <f t="shared" si="0"/>
        <v>6.3606039778264811E-4</v>
      </c>
    </row>
    <row r="48" spans="2:14">
      <c r="B48" s="22" t="s">
        <v>40</v>
      </c>
      <c r="C48" s="9">
        <f>[2]SHPING!$J$4</f>
        <v>2.4331642064868624</v>
      </c>
      <c r="D48" s="20">
        <f t="shared" si="0"/>
        <v>5.2584861630364948E-4</v>
      </c>
    </row>
    <row r="49" spans="2:4">
      <c r="B49" s="7" t="s">
        <v>25</v>
      </c>
      <c r="C49" s="1">
        <f>[2]POLIS!J4</f>
        <v>2.3493247258230059</v>
      </c>
      <c r="D49" s="20">
        <f t="shared" si="0"/>
        <v>5.0772946315271578E-4</v>
      </c>
    </row>
    <row r="50" spans="2:4">
      <c r="B50" s="22" t="s">
        <v>64</v>
      </c>
      <c r="C50" s="10">
        <f>[2]ACE!$J$4</f>
        <v>2.6538486674712325</v>
      </c>
      <c r="D50" s="20">
        <f t="shared" si="0"/>
        <v>5.7354232235890272E-4</v>
      </c>
    </row>
    <row r="51" spans="2:4">
      <c r="B51" s="7" t="s">
        <v>28</v>
      </c>
      <c r="C51" s="1">
        <f>[2]ATLAS!O47</f>
        <v>1.2127434633877208</v>
      </c>
      <c r="D51" s="20">
        <f t="shared" si="0"/>
        <v>2.6209471208460004E-4</v>
      </c>
    </row>
    <row r="52" spans="2:4">
      <c r="B52" s="22" t="s">
        <v>50</v>
      </c>
      <c r="C52" s="9">
        <f>[2]KAVA!$J$4</f>
        <v>2.1634959246394243</v>
      </c>
      <c r="D52" s="20">
        <f t="shared" si="0"/>
        <v>4.6756866442354051E-4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3.6670626846067969E-4</v>
      </c>
    </row>
    <row r="54" spans="2:4">
      <c r="B54" s="22" t="s">
        <v>63</v>
      </c>
      <c r="C54" s="10">
        <f>[2]MEME!$J$4</f>
        <v>1.8330845025909377</v>
      </c>
      <c r="D54" s="20">
        <f t="shared" si="0"/>
        <v>3.9616107564186003E-4</v>
      </c>
    </row>
    <row r="55" spans="2:4">
      <c r="B55" s="22" t="s">
        <v>43</v>
      </c>
      <c r="C55" s="9">
        <f>[2]TRX!$J$4</f>
        <v>1.0206465286307158</v>
      </c>
      <c r="D55" s="20">
        <f t="shared" si="0"/>
        <v>2.2057926192762403E-4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2024-01-18T12:46:12Z</dcterms:modified>
</cp:coreProperties>
</file>