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N2"/>
  <c r="Q2"/>
  <c r="T2"/>
  <c r="H2"/>
  <c r="C50" l="1"/>
  <c r="C26" i="2" l="1"/>
  <c r="C14" i="1" l="1"/>
  <c r="C4"/>
  <c r="C36"/>
  <c r="C25"/>
  <c r="C45" l="1"/>
  <c r="C47" l="1"/>
  <c r="C46" l="1"/>
  <c r="C48"/>
  <c r="C18"/>
  <c r="C19"/>
  <c r="C44" l="1"/>
  <c r="C31" l="1"/>
  <c r="C35" l="1"/>
  <c r="C24"/>
  <c r="C39" l="1"/>
  <c r="C33" l="1"/>
  <c r="C34" l="1"/>
  <c r="C30" l="1"/>
  <c r="C21" l="1"/>
  <c r="C23"/>
  <c r="C49" l="1"/>
  <c r="C22" l="1"/>
  <c r="C26" l="1"/>
  <c r="C29" l="1"/>
  <c r="C32"/>
  <c r="C28"/>
  <c r="C13" l="1"/>
  <c r="C12" l="1"/>
  <c r="C41" l="1"/>
  <c r="C37" l="1"/>
  <c r="C16" l="1"/>
  <c r="C42" l="1"/>
  <c r="C15"/>
  <c r="C38" l="1"/>
  <c r="C40" l="1"/>
  <c r="C27" l="1"/>
  <c r="C17" l="1"/>
  <c r="C43" l="1"/>
  <c r="C20" l="1"/>
  <c r="C7" l="1"/>
  <c r="D20" s="1"/>
  <c r="D40" l="1"/>
  <c r="D29"/>
  <c r="D22"/>
  <c r="D45"/>
  <c r="D30"/>
  <c r="D28"/>
  <c r="D24"/>
  <c r="D14"/>
  <c r="D33"/>
  <c r="D18"/>
  <c r="D46"/>
  <c r="D17"/>
  <c r="D27"/>
  <c r="D32"/>
  <c r="Q3"/>
  <c r="M8"/>
  <c r="D15"/>
  <c r="D19"/>
  <c r="D34"/>
  <c r="D42"/>
  <c r="D43"/>
  <c r="D50"/>
  <c r="D35"/>
  <c r="D36"/>
  <c r="D16"/>
  <c r="D47"/>
  <c r="D13"/>
  <c r="D44"/>
  <c r="D49"/>
  <c r="D21"/>
  <c r="D12"/>
  <c r="D41"/>
  <c r="D26"/>
  <c r="D31"/>
  <c r="N8"/>
  <c r="M9"/>
  <c r="D37"/>
  <c r="N9"/>
  <c r="D23"/>
  <c r="D25"/>
  <c r="D39"/>
  <c r="D7"/>
  <c r="E7" s="1"/>
  <c r="D38"/>
  <c r="D48"/>
  <c r="N10" l="1"/>
  <c r="M10"/>
  <c r="N11" l="1"/>
  <c r="M11"/>
  <c r="N12" l="1"/>
  <c r="M12"/>
  <c r="N13" l="1"/>
  <c r="M13"/>
  <c r="M14" l="1"/>
  <c r="N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<sst xmlns="http://schemas.openxmlformats.org/spreadsheetml/2006/main" count="100" uniqueCount="62">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</sst>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1234.9291652473687</c:v>
                </c:pt>
                <c:pt idx="1">
                  <c:v>1190.912275959995</c:v>
                </c:pt>
                <c:pt idx="2">
                  <c:v>260.71000000000004</c:v>
                </c:pt>
                <c:pt idx="3">
                  <c:v>226.2162022229785</c:v>
                </c:pt>
                <c:pt idx="4">
                  <c:v>912.56600001080619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1190.912275959995</v>
          </cell>
        </row>
      </sheetData>
      <sheetData sheetId="1">
        <row r="4">
          <cell r="J4">
            <v>1234.9291652473687</v>
          </cell>
        </row>
      </sheetData>
      <sheetData sheetId="2">
        <row r="2">
          <cell r="Y2">
            <v>61.82</v>
          </cell>
        </row>
      </sheetData>
      <sheetData sheetId="3">
        <row r="4">
          <cell r="J4">
            <v>3.4969313113981411</v>
          </cell>
        </row>
      </sheetData>
      <sheetData sheetId="4">
        <row r="47">
          <cell r="M47">
            <v>128.85000000000002</v>
          </cell>
          <cell r="O47">
            <v>1.3540316687518725</v>
          </cell>
        </row>
      </sheetData>
      <sheetData sheetId="5">
        <row r="4">
          <cell r="C4">
            <v>-85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45.362410690293274</v>
          </cell>
        </row>
      </sheetData>
      <sheetData sheetId="8">
        <row r="4">
          <cell r="J4">
            <v>9.5595487624792348</v>
          </cell>
        </row>
      </sheetData>
      <sheetData sheetId="9">
        <row r="4">
          <cell r="J4">
            <v>19.3453849149486</v>
          </cell>
        </row>
      </sheetData>
      <sheetData sheetId="10">
        <row r="4">
          <cell r="J4">
            <v>11.597872863043932</v>
          </cell>
        </row>
      </sheetData>
      <sheetData sheetId="11">
        <row r="4">
          <cell r="J4">
            <v>52.722681275865234</v>
          </cell>
        </row>
      </sheetData>
      <sheetData sheetId="12">
        <row r="4">
          <cell r="J4">
            <v>2.447724859146704</v>
          </cell>
        </row>
      </sheetData>
      <sheetData sheetId="13">
        <row r="4">
          <cell r="J4">
            <v>156.89373484036139</v>
          </cell>
        </row>
      </sheetData>
      <sheetData sheetId="14">
        <row r="4">
          <cell r="J4">
            <v>5.3650485449091585</v>
          </cell>
        </row>
      </sheetData>
      <sheetData sheetId="15">
        <row r="4">
          <cell r="J4">
            <v>38.195501300550163</v>
          </cell>
        </row>
      </sheetData>
      <sheetData sheetId="16">
        <row r="4">
          <cell r="J4">
            <v>6.1778627804786099</v>
          </cell>
        </row>
      </sheetData>
      <sheetData sheetId="17">
        <row r="4">
          <cell r="J4">
            <v>11.023908820068367</v>
          </cell>
        </row>
      </sheetData>
      <sheetData sheetId="18">
        <row r="4">
          <cell r="J4">
            <v>12.532421558283815</v>
          </cell>
        </row>
      </sheetData>
      <sheetData sheetId="19">
        <row r="4">
          <cell r="J4">
            <v>8.226646586276825</v>
          </cell>
        </row>
      </sheetData>
      <sheetData sheetId="20">
        <row r="4">
          <cell r="J4">
            <v>12.035333165767907</v>
          </cell>
        </row>
      </sheetData>
      <sheetData sheetId="21">
        <row r="4">
          <cell r="J4">
            <v>3.9463684222421174</v>
          </cell>
        </row>
      </sheetData>
      <sheetData sheetId="22">
        <row r="4">
          <cell r="J4">
            <v>29.982459663249909</v>
          </cell>
        </row>
      </sheetData>
      <sheetData sheetId="23">
        <row r="4">
          <cell r="J4">
            <v>43.365302126099678</v>
          </cell>
        </row>
      </sheetData>
      <sheetData sheetId="24">
        <row r="4">
          <cell r="J4">
            <v>38.171964758329885</v>
          </cell>
        </row>
      </sheetData>
      <sheetData sheetId="25">
        <row r="4">
          <cell r="J4">
            <v>48.884186236264114</v>
          </cell>
        </row>
      </sheetData>
      <sheetData sheetId="26">
        <row r="4">
          <cell r="J4">
            <v>3.9590574128525038</v>
          </cell>
        </row>
      </sheetData>
      <sheetData sheetId="27">
        <row r="4">
          <cell r="J4">
            <v>226.2162022229785</v>
          </cell>
        </row>
      </sheetData>
      <sheetData sheetId="28">
        <row r="4">
          <cell r="J4">
            <v>0.96587419716652045</v>
          </cell>
        </row>
      </sheetData>
      <sheetData sheetId="29">
        <row r="4">
          <cell r="J4">
            <v>11.866393728782326</v>
          </cell>
        </row>
      </sheetData>
      <sheetData sheetId="30">
        <row r="4">
          <cell r="J4">
            <v>19.127337394753763</v>
          </cell>
        </row>
      </sheetData>
      <sheetData sheetId="31">
        <row r="4">
          <cell r="J4">
            <v>3.9665196180131184</v>
          </cell>
        </row>
      </sheetData>
      <sheetData sheetId="32">
        <row r="4">
          <cell r="J4">
            <v>2.3255189001354459</v>
          </cell>
        </row>
      </sheetData>
      <sheetData sheetId="33">
        <row r="4">
          <cell r="J4">
            <v>2.5017738782153218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9.93+37.53</f>
        <v>47.46</v>
      </c>
      <c r="M2" t="s">
        <v>61</v>
      </c>
      <c r="N2" s="9">
        <f>203.05+16.03+38.5+3.13</f>
        <v>260.71000000000004</v>
      </c>
      <c r="P2" t="s">
        <v>8</v>
      </c>
      <c r="Q2" s="10">
        <f>N2+K2+H2</f>
        <v>308.36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8.004809245972197E-2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3852.1842373090703</v>
      </c>
      <c r="D7" s="20">
        <f>(C7*[1]Feuil1!$K$2-C4)/C4</f>
        <v>0.42101423349011419</v>
      </c>
      <c r="E7" s="31">
        <f>C7-C7/(1+D7)</f>
        <v>1141.3146720916789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1234.9291652473687</v>
      </c>
    </row>
    <row r="9" spans="2:20">
      <c r="M9" s="17" t="str">
        <f>IF(C13&gt;C7*[2]Params!F8,B13,"Others")</f>
        <v>ETH</v>
      </c>
      <c r="N9" s="18">
        <f>IF(C13&gt;C7*0.1,C13,C7)</f>
        <v>1190.912275959995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260.71000000000004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226.2162022229785</v>
      </c>
    </row>
    <row r="12" spans="2:20">
      <c r="B12" s="7" t="s">
        <v>4</v>
      </c>
      <c r="C12" s="1">
        <f>[2]BTC!J4</f>
        <v>1234.9291652473687</v>
      </c>
      <c r="D12" s="20">
        <f>C12/$C$7</f>
        <v>0.32057894668870357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912.56600001080619</v>
      </c>
    </row>
    <row r="13" spans="2:20">
      <c r="B13" s="7" t="s">
        <v>19</v>
      </c>
      <c r="C13" s="1">
        <f>[2]ETH!J4</f>
        <v>1190.912275959995</v>
      </c>
      <c r="D13" s="20">
        <f t="shared" ref="D13:D50" si="0">C13/$C$7</f>
        <v>0.30915247106454663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260.71000000000004</v>
      </c>
      <c r="D14" s="20">
        <f t="shared" si="0"/>
        <v>6.7678486785491362E-2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226.2162022229785</v>
      </c>
      <c r="D15" s="20">
        <f t="shared" si="0"/>
        <v>5.872413890073986E-2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156.89373484036139</v>
      </c>
      <c r="D16" s="20">
        <f t="shared" si="0"/>
        <v>4.0728512754093754E-2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128.85000000000002</v>
      </c>
      <c r="D17" s="20">
        <f t="shared" si="0"/>
        <v>3.3448555952247945E-2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85</v>
      </c>
      <c r="D18" s="20">
        <f>C18/$C$7</f>
        <v>2.2065403616151145E-2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61.82</v>
      </c>
      <c r="D19" s="20">
        <f>C19/$C$7</f>
        <v>1.6048038253534867E-2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52.722681275865234</v>
      </c>
      <c r="D20" s="20">
        <f t="shared" si="0"/>
        <v>1.368643814209013E-2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48.884186236264114</v>
      </c>
      <c r="D21" s="20">
        <f t="shared" si="0"/>
        <v>1.2689991761767862E-2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45.362410690293274</v>
      </c>
      <c r="D22" s="20">
        <f t="shared" si="0"/>
        <v>1.1775763539799183E-2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43.365302126099678</v>
      </c>
      <c r="D23" s="20">
        <f t="shared" si="0"/>
        <v>1.1257328168808551E-2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38.171964758329885</v>
      </c>
      <c r="D24" s="20">
        <f t="shared" si="0"/>
        <v>9.909174226047604E-3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47.46</v>
      </c>
      <c r="D25" s="20">
        <f t="shared" si="0"/>
        <v>1.2320283007323922E-2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38.195501300550163</v>
      </c>
      <c r="D26" s="20">
        <f t="shared" si="0"/>
        <v>9.9152841472690042E-3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49</v>
      </c>
      <c r="C27" s="1">
        <f>[2]LUNC!J4</f>
        <v>29.982459663249909</v>
      </c>
      <c r="D27" s="20">
        <f t="shared" si="0"/>
        <v>7.783236163230357E-3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19.3453849149486</v>
      </c>
      <c r="D28" s="20">
        <f t="shared" si="0"/>
        <v>5.0219261912722666E-3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19.127337394753763</v>
      </c>
      <c r="D29" s="20">
        <f t="shared" si="0"/>
        <v>4.9653225849122674E-3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12.532421558283815</v>
      </c>
      <c r="D30" s="20">
        <f t="shared" si="0"/>
        <v>3.253328705544544E-3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12.035333165767907</v>
      </c>
      <c r="D31" s="20">
        <f t="shared" si="0"/>
        <v>3.1242880465590468E-3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11.597872863043932</v>
      </c>
      <c r="D32" s="20">
        <f t="shared" si="0"/>
        <v>3.010726421316127E-3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11.866393728782326</v>
      </c>
      <c r="D33" s="20">
        <f t="shared" si="0"/>
        <v>3.0804325540440798E-3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11.023908820068367</v>
      </c>
      <c r="D34" s="20">
        <f t="shared" si="0"/>
        <v>2.8617293828524359E-3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9.5595487624792348</v>
      </c>
      <c r="D35" s="20">
        <f t="shared" si="0"/>
        <v>2.4815917862633236E-3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9</v>
      </c>
      <c r="D36" s="20">
        <f t="shared" si="0"/>
        <v>2.3363368534748269E-3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54</v>
      </c>
      <c r="C37" s="9">
        <f>[2]LINK!$J$4</f>
        <v>8.226646586276825</v>
      </c>
      <c r="D37" s="20">
        <f t="shared" si="0"/>
        <v>2.1355797333368252E-3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6.1778627804786099</v>
      </c>
      <c r="D38" s="20">
        <f t="shared" si="0"/>
        <v>1.6037298321936269E-3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5.3650485449091585</v>
      </c>
      <c r="D39" s="20">
        <f t="shared" si="0"/>
        <v>1.3927289595725293E-3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23</v>
      </c>
      <c r="C40" s="9">
        <f>[2]LUNA!J4</f>
        <v>3.9463684222421174</v>
      </c>
      <c r="D40" s="20">
        <f t="shared" si="0"/>
        <v>1.0244495535859518E-3</v>
      </c>
    </row>
    <row r="41" spans="2:14">
      <c r="B41" s="22" t="s">
        <v>56</v>
      </c>
      <c r="C41" s="9">
        <f>[2]SHIB!$J$4</f>
        <v>3.9590574128525038</v>
      </c>
      <c r="D41" s="20">
        <f t="shared" si="0"/>
        <v>1.0277435265188897E-3</v>
      </c>
    </row>
    <row r="42" spans="2:14">
      <c r="B42" s="22" t="s">
        <v>37</v>
      </c>
      <c r="C42" s="9">
        <f>[2]GRT!$J$4</f>
        <v>3.9665196180131184</v>
      </c>
      <c r="D42" s="20">
        <f t="shared" si="0"/>
        <v>1.0296806626216603E-3</v>
      </c>
    </row>
    <row r="43" spans="2:14">
      <c r="B43" s="7" t="s">
        <v>28</v>
      </c>
      <c r="C43" s="1">
        <f>[2]ATLAS!O47</f>
        <v>1.3540316687518725</v>
      </c>
      <c r="D43" s="20">
        <f t="shared" si="0"/>
        <v>3.5149712094189104E-4</v>
      </c>
    </row>
    <row r="44" spans="2:14">
      <c r="B44" s="7" t="s">
        <v>25</v>
      </c>
      <c r="C44" s="1">
        <f>[2]POLIS!J4</f>
        <v>3.4969313113981411</v>
      </c>
      <c r="D44" s="20">
        <f t="shared" si="0"/>
        <v>9.0777883298772592E-4</v>
      </c>
    </row>
    <row r="45" spans="2:14">
      <c r="B45" s="22" t="s">
        <v>36</v>
      </c>
      <c r="C45" s="9">
        <f>[2]AMP!$J$4</f>
        <v>2.447724859146704</v>
      </c>
      <c r="D45" s="20">
        <f t="shared" si="0"/>
        <v>6.354121995101028E-4</v>
      </c>
    </row>
    <row r="46" spans="2:14">
      <c r="B46" s="22" t="s">
        <v>40</v>
      </c>
      <c r="C46" s="9">
        <f>[2]SHPING!$J$4</f>
        <v>2.5017738782153218</v>
      </c>
      <c r="D46" s="20">
        <f t="shared" si="0"/>
        <v>6.4944294563723331E-4</v>
      </c>
    </row>
    <row r="47" spans="2:14">
      <c r="B47" s="22" t="s">
        <v>50</v>
      </c>
      <c r="C47" s="9">
        <f>[2]KAVA!$J$4</f>
        <v>2.3255189001354459</v>
      </c>
      <c r="D47" s="20">
        <f t="shared" si="0"/>
        <v>6.0368838998207648E-4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4.4047571338002488E-4</v>
      </c>
    </row>
    <row r="49" spans="2:4">
      <c r="B49" s="22" t="s">
        <v>43</v>
      </c>
      <c r="C49" s="9">
        <f>[2]TRX!$J$4</f>
        <v>0.96587419716652045</v>
      </c>
      <c r="D49" s="20">
        <f t="shared" si="0"/>
        <v>2.5073416474006145E-4</v>
      </c>
    </row>
    <row r="50" spans="2:4">
      <c r="B50" s="7" t="s">
        <v>5</v>
      </c>
      <c r="C50" s="1">
        <f>H$2</f>
        <v>0.19</v>
      </c>
      <c r="D50" s="20">
        <f t="shared" si="0"/>
        <v>4.9322666906690794E-5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2023-12-04T15:06:51Z</dcterms:modified>
</cp:coreProperties>
</file>