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5" l="1"/>
  <c r="C26"/>
  <c r="C43" l="1"/>
  <c r="C16" l="1"/>
  <c r="C15" l="1"/>
  <c r="C13"/>
  <c r="C12" l="1"/>
  <c r="C28" l="1"/>
  <c r="C34" l="1"/>
  <c r="C18" l="1"/>
  <c r="C7" l="1"/>
  <c r="D33" l="1"/>
  <c r="D38"/>
  <c r="D19"/>
  <c r="D16"/>
  <c r="D49"/>
  <c r="N9"/>
  <c r="D21"/>
  <c r="D46"/>
  <c r="D45"/>
  <c r="D31"/>
  <c r="M9"/>
  <c r="D13"/>
  <c r="D41"/>
  <c r="D30"/>
  <c r="D37"/>
  <c r="D12"/>
  <c r="D24"/>
  <c r="D43"/>
  <c r="D27"/>
  <c r="D20"/>
  <c r="D50"/>
  <c r="D40"/>
  <c r="D36"/>
  <c r="D28"/>
  <c r="D51"/>
  <c r="D25"/>
  <c r="D35"/>
  <c r="Q3"/>
  <c r="D15"/>
  <c r="D17"/>
  <c r="D7"/>
  <c r="E7" s="1"/>
  <c r="D14"/>
  <c r="D22"/>
  <c r="D48"/>
  <c r="M8"/>
  <c r="D39"/>
  <c r="D47"/>
  <c r="D29"/>
  <c r="N8"/>
  <c r="D44"/>
  <c r="D34"/>
  <c r="D23"/>
  <c r="D42"/>
  <c r="D26"/>
  <c r="D32"/>
  <c r="D18"/>
  <c r="N10" l="1"/>
  <c r="M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M20" l="1"/>
  <c r="N20"/>
  <c r="M21" l="1"/>
  <c r="N21"/>
  <c r="M22" l="1"/>
  <c r="N22"/>
  <c r="M23" l="1"/>
  <c r="N23"/>
  <c r="M24" l="1"/>
  <c r="N24"/>
  <c r="M25" l="1"/>
  <c r="N25"/>
  <c r="N26" l="1"/>
  <c r="M26"/>
  <c r="M27" l="1"/>
  <c r="N27"/>
  <c r="M28" l="1"/>
  <c r="N28"/>
  <c r="M29" l="1"/>
  <c r="N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  <c r="N40" l="1"/>
  <c r="M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<sst xmlns="http://schemas.openxmlformats.org/spreadsheetml/2006/main" count="103" uniqueCount="63">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</sst>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1262.5157669020061</c:v>
                </c:pt>
                <c:pt idx="1">
                  <c:v>1223.9152623892376</c:v>
                </c:pt>
                <c:pt idx="2">
                  <c:v>347.66</c:v>
                </c:pt>
                <c:pt idx="3">
                  <c:v>280.8307463545512</c:v>
                </c:pt>
                <c:pt idx="4">
                  <c:v>1063.4706204329543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1262.5157669020061</v>
          </cell>
        </row>
      </sheetData>
      <sheetData sheetId="1">
        <row r="4">
          <cell r="J4">
            <v>1223.9152623892376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3.3472946408563105</v>
          </cell>
        </row>
      </sheetData>
      <sheetData sheetId="4">
        <row r="47">
          <cell r="M47">
            <v>111.75</v>
          </cell>
          <cell r="O47">
            <v>1.7035442697035741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43.568740945300334</v>
          </cell>
        </row>
      </sheetData>
      <sheetData sheetId="8">
        <row r="4">
          <cell r="J4">
            <v>12.762125861159989</v>
          </cell>
        </row>
      </sheetData>
      <sheetData sheetId="9">
        <row r="4">
          <cell r="J4">
            <v>23.423648219366683</v>
          </cell>
        </row>
      </sheetData>
      <sheetData sheetId="10">
        <row r="4">
          <cell r="J4">
            <v>13.909489406561953</v>
          </cell>
        </row>
      </sheetData>
      <sheetData sheetId="11">
        <row r="4">
          <cell r="J4">
            <v>56.754778215590669</v>
          </cell>
        </row>
      </sheetData>
      <sheetData sheetId="12">
        <row r="4">
          <cell r="J4">
            <v>3.8667133446261341</v>
          </cell>
        </row>
      </sheetData>
      <sheetData sheetId="13">
        <row r="4">
          <cell r="J4">
            <v>173.83841968351666</v>
          </cell>
        </row>
      </sheetData>
      <sheetData sheetId="14">
        <row r="4">
          <cell r="J4">
            <v>5.7859079028732863</v>
          </cell>
        </row>
      </sheetData>
      <sheetData sheetId="15">
        <row r="4">
          <cell r="J4">
            <v>41.009994571922817</v>
          </cell>
        </row>
      </sheetData>
      <sheetData sheetId="16">
        <row r="4">
          <cell r="J4">
            <v>6.0565937902631086</v>
          </cell>
        </row>
      </sheetData>
      <sheetData sheetId="17">
        <row r="4">
          <cell r="J4">
            <v>12.574766669264015</v>
          </cell>
        </row>
      </sheetData>
      <sheetData sheetId="18">
        <row r="4">
          <cell r="J4">
            <v>12.230945926175185</v>
          </cell>
        </row>
      </sheetData>
      <sheetData sheetId="19">
        <row r="4">
          <cell r="J4">
            <v>7.9416325792811833</v>
          </cell>
        </row>
      </sheetData>
      <sheetData sheetId="20">
        <row r="4">
          <cell r="J4">
            <v>11.878528337280509</v>
          </cell>
        </row>
      </sheetData>
      <sheetData sheetId="21">
        <row r="4">
          <cell r="J4">
            <v>3.9762725987836078</v>
          </cell>
        </row>
      </sheetData>
      <sheetData sheetId="22">
        <row r="4">
          <cell r="J4">
            <v>21.466011130658423</v>
          </cell>
        </row>
      </sheetData>
      <sheetData sheetId="23">
        <row r="4">
          <cell r="J4">
            <v>48.006967644921616</v>
          </cell>
        </row>
      </sheetData>
      <sheetData sheetId="24">
        <row r="4">
          <cell r="J4">
            <v>40.690632791969698</v>
          </cell>
        </row>
      </sheetData>
      <sheetData sheetId="25">
        <row r="4">
          <cell r="J4">
            <v>44.9590826732191</v>
          </cell>
        </row>
      </sheetData>
      <sheetData sheetId="26">
        <row r="4">
          <cell r="J4">
            <v>2.2703856776008582</v>
          </cell>
        </row>
      </sheetData>
      <sheetData sheetId="27">
        <row r="4">
          <cell r="J4">
            <v>4.4172404750159089</v>
          </cell>
        </row>
      </sheetData>
      <sheetData sheetId="28">
        <row r="4">
          <cell r="J4">
            <v>280.8307463545512</v>
          </cell>
        </row>
      </sheetData>
      <sheetData sheetId="29">
        <row r="4">
          <cell r="J4">
            <v>0.96274488036519767</v>
          </cell>
        </row>
      </sheetData>
      <sheetData sheetId="30">
        <row r="4">
          <cell r="J4">
            <v>12.587644129585074</v>
          </cell>
        </row>
      </sheetData>
      <sheetData sheetId="31">
        <row r="4">
          <cell r="J4">
            <v>19.269545027350198</v>
          </cell>
        </row>
      </sheetData>
      <sheetData sheetId="32">
        <row r="4">
          <cell r="J4">
            <v>4.4217356704644457</v>
          </cell>
        </row>
      </sheetData>
      <sheetData sheetId="33">
        <row r="4">
          <cell r="J4">
            <v>2.386778956810593</v>
          </cell>
        </row>
      </sheetData>
      <sheetData sheetId="34">
        <row r="4">
          <cell r="J4">
            <v>2.5956608124672162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K2" sqref="K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347.66</f>
        <v>347.66</v>
      </c>
      <c r="P2" t="s">
        <v>8</v>
      </c>
      <c r="Q2" s="10">
        <f>N2+K2+H2</f>
        <v>445.97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0.10675703416622806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4177.4296511983839</v>
      </c>
      <c r="D7" s="20">
        <f>(C7*[1]Feuil1!$K$2-C4)/C4</f>
        <v>0.49769066137798668</v>
      </c>
      <c r="E7" s="31">
        <f>C7-C7/(1+D7)</f>
        <v>1388.1823393704271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1262.5157669020061</v>
      </c>
    </row>
    <row r="9" spans="2:20">
      <c r="M9" s="17" t="str">
        <f>IF(C13&gt;C7*[2]Params!F8,B13,"Others")</f>
        <v>BTC</v>
      </c>
      <c r="N9" s="18">
        <f>IF(C13&gt;C7*0.1,C13,C7)</f>
        <v>1223.9152623892376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347.66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280.8307463545512</v>
      </c>
    </row>
    <row r="12" spans="2:20">
      <c r="B12" s="7" t="s">
        <v>19</v>
      </c>
      <c r="C12" s="1">
        <f>[2]ETH!J4</f>
        <v>1262.5157669020061</v>
      </c>
      <c r="D12" s="20">
        <f>C12/$C$7</f>
        <v>0.30222310662725987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1063.4706204329543</v>
      </c>
    </row>
    <row r="13" spans="2:20">
      <c r="B13" s="7" t="s">
        <v>4</v>
      </c>
      <c r="C13" s="1">
        <f>[2]BTC!J4</f>
        <v>1223.9152623892376</v>
      </c>
      <c r="D13" s="20">
        <f t="shared" ref="D13:D51" si="0">C13/$C$7</f>
        <v>0.29298285419076575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347.66</v>
      </c>
      <c r="D14" s="20">
        <f t="shared" si="0"/>
        <v>8.3223424217393205E-2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280.8307463545512</v>
      </c>
      <c r="D15" s="20">
        <f t="shared" si="0"/>
        <v>6.7225727254075718E-2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173.83841968351666</v>
      </c>
      <c r="D16" s="20">
        <f t="shared" si="0"/>
        <v>4.161372762642393E-2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3.3513430910760651E-2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111.75</v>
      </c>
      <c r="D18" s="20">
        <f>C18/$C$7</f>
        <v>2.6750899316267875E-2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1.4973322167629132E-2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56.754778215590669</v>
      </c>
      <c r="D20" s="20">
        <f t="shared" si="0"/>
        <v>1.3586052418455296E-2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1.1969082468128804E-2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1.1564527480706051E-2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48.006967644921616</v>
      </c>
      <c r="D23" s="20">
        <f t="shared" si="0"/>
        <v>1.149198709573716E-2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44.9590826732191</v>
      </c>
      <c r="D24" s="20">
        <f t="shared" si="0"/>
        <v>1.0762379364143603E-2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43.568740945300334</v>
      </c>
      <c r="D25" s="20">
        <f t="shared" si="0"/>
        <v>1.0429557068136796E-2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41.009994571922817</v>
      </c>
      <c r="D26" s="20">
        <f t="shared" si="0"/>
        <v>9.8170401409771752E-3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40.690632791969698</v>
      </c>
      <c r="D27" s="20">
        <f t="shared" si="0"/>
        <v>9.7405907913486293E-3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23.423648219366683</v>
      </c>
      <c r="D28" s="20">
        <f t="shared" si="0"/>
        <v>5.6071915448407646E-3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21.466011130658423</v>
      </c>
      <c r="D29" s="20">
        <f t="shared" si="0"/>
        <v>5.1385691496924294E-3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19.269545027350198</v>
      </c>
      <c r="D30" s="20">
        <f t="shared" si="0"/>
        <v>4.6127754711135166E-3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13.909489406561953</v>
      </c>
      <c r="D31" s="20">
        <f t="shared" si="0"/>
        <v>3.3296765159340799E-3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12.762125861159989</v>
      </c>
      <c r="D32" s="20">
        <f t="shared" si="0"/>
        <v>3.0550187380172645E-3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12.587644129585074</v>
      </c>
      <c r="D33" s="20">
        <f t="shared" si="0"/>
        <v>3.0132510133292234E-3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12.574766669264015</v>
      </c>
      <c r="D34" s="20">
        <f t="shared" si="0"/>
        <v>3.010168385637967E-3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12.230945926175185</v>
      </c>
      <c r="D35" s="20">
        <f t="shared" si="0"/>
        <v>2.9278640090722964E-3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11.878528337280509</v>
      </c>
      <c r="D36" s="20">
        <f t="shared" si="0"/>
        <v>2.8435017053783066E-3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2.5135073183070486E-3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7.9416325792811833</v>
      </c>
      <c r="D38" s="20">
        <f t="shared" si="0"/>
        <v>1.9010811054598988E-3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6.0565937902631086</v>
      </c>
      <c r="D39" s="20">
        <f t="shared" si="0"/>
        <v>1.4498374110323191E-3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5.7859079028732863</v>
      </c>
      <c r="D40" s="20">
        <f t="shared" si="0"/>
        <v>1.3850401768497709E-3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4.4217356704644457</v>
      </c>
      <c r="D41" s="20">
        <f t="shared" si="0"/>
        <v>1.0584823778411151E-3</v>
      </c>
    </row>
    <row r="42" spans="2:14">
      <c r="B42" s="22" t="s">
        <v>56</v>
      </c>
      <c r="C42" s="9">
        <f>[2]SHIB!$J$4</f>
        <v>4.4172404750159089</v>
      </c>
      <c r="D42" s="20">
        <f t="shared" si="0"/>
        <v>1.0574063105404372E-3</v>
      </c>
    </row>
    <row r="43" spans="2:14">
      <c r="B43" s="22" t="s">
        <v>23</v>
      </c>
      <c r="C43" s="9">
        <f>[2]LUNA!J4</f>
        <v>3.9762725987836078</v>
      </c>
      <c r="D43" s="20">
        <f t="shared" si="0"/>
        <v>9.5184669301203676E-4</v>
      </c>
    </row>
    <row r="44" spans="2:14">
      <c r="B44" s="22" t="s">
        <v>36</v>
      </c>
      <c r="C44" s="9">
        <f>[2]AMP!$J$4</f>
        <v>3.8667133446261341</v>
      </c>
      <c r="D44" s="20">
        <f t="shared" si="0"/>
        <v>9.2562021804888704E-4</v>
      </c>
    </row>
    <row r="45" spans="2:14">
      <c r="B45" s="7" t="s">
        <v>25</v>
      </c>
      <c r="C45" s="1">
        <f>[2]POLIS!J4</f>
        <v>3.3472946408563105</v>
      </c>
      <c r="D45" s="20">
        <f t="shared" si="0"/>
        <v>8.0128091203069535E-4</v>
      </c>
    </row>
    <row r="46" spans="2:14">
      <c r="B46" s="22" t="s">
        <v>40</v>
      </c>
      <c r="C46" s="9">
        <f>[2]SHPING!$J$4</f>
        <v>2.5956608124672162</v>
      </c>
      <c r="D46" s="20">
        <f t="shared" si="0"/>
        <v>6.2135356647420646E-4</v>
      </c>
    </row>
    <row r="47" spans="2:14">
      <c r="B47" s="22" t="s">
        <v>50</v>
      </c>
      <c r="C47" s="9">
        <f>[2]KAVA!$J$4</f>
        <v>2.386778956810593</v>
      </c>
      <c r="D47" s="20">
        <f t="shared" si="0"/>
        <v>5.7135108334520845E-4</v>
      </c>
    </row>
    <row r="48" spans="2:14">
      <c r="B48" s="22" t="s">
        <v>62</v>
      </c>
      <c r="C48" s="10">
        <f>[2]SEI!$J$4</f>
        <v>2.2703856776008582</v>
      </c>
      <c r="D48" s="20">
        <f t="shared" si="0"/>
        <v>5.4348866819326326E-4</v>
      </c>
    </row>
    <row r="49" spans="2:4">
      <c r="B49" s="7" t="s">
        <v>28</v>
      </c>
      <c r="C49" s="1">
        <f>[2]ATLAS!O47</f>
        <v>1.7035442697035741</v>
      </c>
      <c r="D49" s="20">
        <f t="shared" si="0"/>
        <v>4.0779723704380667E-4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4.0618125059586316E-4</v>
      </c>
    </row>
    <row r="51" spans="2:4">
      <c r="B51" s="22" t="s">
        <v>43</v>
      </c>
      <c r="C51" s="9">
        <f>[2]TRX!$J$4</f>
        <v>0.96274488036519767</v>
      </c>
      <c r="D51" s="20">
        <f t="shared" si="0"/>
        <v>2.3046345737719699E-4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2023-12-16T11:15:18Z</dcterms:modified>
</cp:coreProperties>
</file>