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50" l="1"/>
  <c r="C41"/>
  <c r="C34"/>
  <c r="C37"/>
  <c r="C26"/>
  <c r="C20"/>
  <c r="C40" l="1"/>
  <c r="C27" l="1"/>
  <c r="C31" l="1"/>
  <c r="C35" l="1"/>
  <c r="C25"/>
  <c r="C15"/>
  <c r="C22"/>
  <c r="C29"/>
  <c r="C36" l="1"/>
  <c r="C24"/>
  <c r="C14"/>
  <c r="C21"/>
  <c r="C33" l="1"/>
  <c r="C23"/>
  <c r="C38" l="1"/>
  <c r="C13" l="1"/>
  <c r="C12" l="1"/>
  <c r="C7" l="1"/>
  <c r="D12" s="1"/>
  <c r="D15" l="1"/>
  <c r="D39"/>
  <c r="D13"/>
  <c r="D35"/>
  <c r="D48"/>
  <c r="D22"/>
  <c r="D29"/>
  <c r="D45"/>
  <c r="D31"/>
  <c r="D34"/>
  <c r="D47"/>
  <c r="D33"/>
  <c r="D24"/>
  <c r="Q3"/>
  <c r="D14"/>
  <c r="D16"/>
  <c r="N9"/>
  <c r="D25"/>
  <c r="D17"/>
  <c r="D18"/>
  <c r="M9"/>
  <c r="D49"/>
  <c r="D43"/>
  <c r="D36"/>
  <c r="D7"/>
  <c r="E7" s="1"/>
  <c r="D30"/>
  <c r="D46"/>
  <c r="D21"/>
  <c r="D40"/>
  <c r="D26"/>
  <c r="D41"/>
  <c r="D50"/>
  <c r="D42"/>
  <c r="D20"/>
  <c r="D28"/>
  <c r="D19"/>
  <c r="D23"/>
  <c r="D37"/>
  <c r="D32"/>
  <c r="D27"/>
  <c r="D44"/>
  <c r="D38"/>
  <c r="N8"/>
  <c r="M8"/>
  <c r="M10" l="1"/>
  <c r="N10"/>
  <c r="N11" l="1"/>
  <c r="M11"/>
  <c r="M12" l="1"/>
  <c r="N12"/>
  <c r="M13" l="1"/>
  <c r="N13"/>
  <c r="M14" l="1"/>
  <c r="N14"/>
  <c r="M15" l="1"/>
  <c r="N15"/>
  <c r="M16" l="1"/>
  <c r="N16"/>
  <c r="M17" l="1"/>
  <c r="N17"/>
  <c r="M18" l="1"/>
  <c r="N18"/>
  <c r="N19" l="1"/>
  <c r="M19"/>
  <c r="N20" l="1"/>
  <c r="M20"/>
  <c r="N21" l="1"/>
  <c r="M21"/>
  <c r="M22" s="1"/>
  <c r="M23" l="1"/>
  <c r="N23"/>
  <c r="M24" l="1"/>
  <c r="N24"/>
  <c r="M25" l="1"/>
  <c r="N25"/>
  <c r="M26" l="1"/>
  <c r="N26"/>
  <c r="N27" l="1"/>
  <c r="M27"/>
  <c r="M28" l="1"/>
  <c r="N28"/>
  <c r="N29" l="1"/>
  <c r="M29"/>
  <c r="N30" l="1"/>
  <c r="M30"/>
  <c r="N31" l="1"/>
  <c r="M31"/>
  <c r="N32" l="1"/>
  <c r="M32"/>
  <c r="N33" l="1"/>
  <c r="M33"/>
  <c r="N34" l="1"/>
  <c r="M34"/>
  <c r="N35" l="1"/>
  <c r="M35"/>
  <c r="M36" l="1"/>
  <c r="N36"/>
  <c r="N37" l="1"/>
  <c r="M37"/>
  <c r="N38" l="1"/>
  <c r="M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<sst xmlns="http://schemas.openxmlformats.org/spreadsheetml/2006/main" count="100" uniqueCount="62">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</sst>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1025.38551102885</c:v>
                </c:pt>
                <c:pt idx="1">
                  <c:v>964.33806859595506</c:v>
                </c:pt>
                <c:pt idx="2">
                  <c:v>185.20895370367043</c:v>
                </c:pt>
                <c:pt idx="3">
                  <c:v>780.09149156636704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964.33806859595506</v>
          </cell>
        </row>
      </sheetData>
      <sheetData sheetId="1">
        <row r="4">
          <cell r="J4">
            <v>1025.38551102885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1.3268506215864955</v>
          </cell>
        </row>
      </sheetData>
      <sheetData sheetId="4">
        <row r="46">
          <cell r="M46">
            <v>82.26</v>
          </cell>
          <cell r="O46">
            <v>2.6948074706158121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33.083342024733113</v>
          </cell>
        </row>
      </sheetData>
      <sheetData sheetId="8">
        <row r="4">
          <cell r="J4">
            <v>6.8704581379663008</v>
          </cell>
        </row>
      </sheetData>
      <sheetData sheetId="9">
        <row r="4">
          <cell r="J4">
            <v>16.102617304077381</v>
          </cell>
        </row>
      </sheetData>
      <sheetData sheetId="10">
        <row r="4">
          <cell r="J4">
            <v>9.0685129662098003</v>
          </cell>
        </row>
      </sheetData>
      <sheetData sheetId="11">
        <row r="4">
          <cell r="J4">
            <v>35.92118980016415</v>
          </cell>
        </row>
      </sheetData>
      <sheetData sheetId="12">
        <row r="4">
          <cell r="J4">
            <v>1.5841284529638899</v>
          </cell>
        </row>
      </sheetData>
      <sheetData sheetId="13">
        <row r="4">
          <cell r="J4">
            <v>151.12045298926759</v>
          </cell>
        </row>
      </sheetData>
      <sheetData sheetId="14">
        <row r="4">
          <cell r="J4">
            <v>4.2644802292726913</v>
          </cell>
        </row>
      </sheetData>
      <sheetData sheetId="15">
        <row r="4">
          <cell r="J4">
            <v>28.877986142060731</v>
          </cell>
        </row>
      </sheetData>
      <sheetData sheetId="16">
        <row r="4">
          <cell r="J4">
            <v>3.8103168587874592</v>
          </cell>
        </row>
      </sheetData>
      <sheetData sheetId="17">
        <row r="4">
          <cell r="J4">
            <v>8.8072376185368064</v>
          </cell>
        </row>
      </sheetData>
      <sheetData sheetId="18">
        <row r="4">
          <cell r="J4">
            <v>9.7918880216152342</v>
          </cell>
        </row>
      </sheetData>
      <sheetData sheetId="19">
        <row r="4">
          <cell r="J4">
            <v>8.9727852203886975</v>
          </cell>
        </row>
      </sheetData>
      <sheetData sheetId="20">
        <row r="4">
          <cell r="J4">
            <v>11.341695132715468</v>
          </cell>
        </row>
      </sheetData>
      <sheetData sheetId="21">
        <row r="4">
          <cell r="J4">
            <v>1.246895554859508</v>
          </cell>
        </row>
      </sheetData>
      <sheetData sheetId="22">
        <row r="4">
          <cell r="J4">
            <v>22.422830004178984</v>
          </cell>
        </row>
      </sheetData>
      <sheetData sheetId="23">
        <row r="4">
          <cell r="J4">
            <v>34.162133631188816</v>
          </cell>
        </row>
      </sheetData>
      <sheetData sheetId="24">
        <row r="4">
          <cell r="J4">
            <v>35.020384768783003</v>
          </cell>
        </row>
      </sheetData>
      <sheetData sheetId="25">
        <row r="4">
          <cell r="J4">
            <v>29.358211806088338</v>
          </cell>
        </row>
      </sheetData>
      <sheetData sheetId="26">
        <row r="4">
          <cell r="J4">
            <v>3.5277231126886743</v>
          </cell>
        </row>
      </sheetData>
      <sheetData sheetId="27">
        <row r="4">
          <cell r="J4">
            <v>185.20895370367043</v>
          </cell>
        </row>
      </sheetData>
      <sheetData sheetId="28">
        <row r="4">
          <cell r="J4">
            <v>0.88528488660793747</v>
          </cell>
        </row>
      </sheetData>
      <sheetData sheetId="29">
        <row r="4">
          <cell r="J4">
            <v>8.1293377397252904</v>
          </cell>
        </row>
      </sheetData>
      <sheetData sheetId="30">
        <row r="4">
          <cell r="J4">
            <v>17.423903243576444</v>
          </cell>
        </row>
      </sheetData>
      <sheetData sheetId="31">
        <row r="4">
          <cell r="J4">
            <v>4.6765250150907471</v>
          </cell>
        </row>
      </sheetData>
      <sheetData sheetId="32">
        <row r="4">
          <cell r="J4">
            <v>1.9566841753368269</v>
          </cell>
        </row>
      </sheetData>
      <sheetData sheetId="33">
        <row r="4">
          <cell r="J4">
            <v>2.378766114706854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21</f>
        <v>21</v>
      </c>
      <c r="J2" t="s">
        <v>6</v>
      </c>
      <c r="K2" s="9">
        <v>16.97</v>
      </c>
      <c r="M2" t="s">
        <v>61</v>
      </c>
      <c r="N2" s="9">
        <f>101.16</f>
        <v>101.16</v>
      </c>
      <c r="P2" t="s">
        <v>8</v>
      </c>
      <c r="Q2" s="10">
        <f>N2+K2+H2</f>
        <v>139.13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4.6681704280211817E-2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2980.3967559722673</v>
      </c>
      <c r="D7" s="20">
        <f>(C7*[1]Feuil1!$K$2-C4)/C4</f>
        <v>8.7474357632222638E-2</v>
      </c>
      <c r="E7" s="31">
        <f>C7-C7/(1+D7)</f>
        <v>239.73741531292626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1025.38551102885</v>
      </c>
    </row>
    <row r="9" spans="2:20">
      <c r="M9" s="17" t="str">
        <f>IF(C13&gt;C7*[2]Params!F8,B13,"Others")</f>
        <v>ETH</v>
      </c>
      <c r="N9" s="18">
        <f>IF(C13&gt;C7*0.1,C13,C7)</f>
        <v>964.33806859595506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185.20895370367043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780.09149156636704</v>
      </c>
    </row>
    <row r="12" spans="2:20">
      <c r="B12" s="7" t="s">
        <v>4</v>
      </c>
      <c r="C12" s="1">
        <f>[2]BTC!J4</f>
        <v>1025.38551102885</v>
      </c>
      <c r="D12" s="20">
        <f>C12/$C$7</f>
        <v>0.34404329187854993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964.33806859595506</v>
      </c>
      <c r="D13" s="20">
        <f t="shared" ref="D13:D50" si="0">C13/$C$7</f>
        <v>0.32356030003843161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185.20895370367043</v>
      </c>
      <c r="D14" s="20">
        <f t="shared" si="0"/>
        <v>6.2142381994121927E-2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151.12045298926759</v>
      </c>
      <c r="D15" s="20">
        <f t="shared" si="0"/>
        <v>5.0704810588202698E-2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101.16</v>
      </c>
      <c r="D16" s="20">
        <f t="shared" si="0"/>
        <v>3.3941789728931408E-2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2.7600352146123941E-2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2.320160893392257E-2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21</v>
      </c>
      <c r="D19" s="20">
        <f>C19/$C$7</f>
        <v>7.0460417586749669E-3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35.020384768783003</v>
      </c>
      <c r="D20" s="20">
        <f t="shared" si="0"/>
        <v>1.1750242546938563E-2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34.162133631188816</v>
      </c>
      <c r="D21" s="20">
        <f t="shared" si="0"/>
        <v>1.1462277149085279E-2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35.92118980016415</v>
      </c>
      <c r="D22" s="20">
        <f t="shared" si="0"/>
        <v>1.205248587396409E-2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33.083342024733113</v>
      </c>
      <c r="D23" s="20">
        <f t="shared" si="0"/>
        <v>1.1100314734418854E-2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28.877986142060731</v>
      </c>
      <c r="D24" s="20">
        <f t="shared" si="0"/>
        <v>9.6893093458760432E-3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29.358211806088338</v>
      </c>
      <c r="D25" s="20">
        <f t="shared" si="0"/>
        <v>9.8504374450344209E-3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22.422830004178984</v>
      </c>
      <c r="D26" s="20">
        <f t="shared" si="0"/>
        <v>7.5234379312911952E-3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17.423903243576444</v>
      </c>
      <c r="D27" s="20">
        <f t="shared" si="0"/>
        <v>5.8461690406358012E-3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5.693872792605437E-3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16.102617304077381</v>
      </c>
      <c r="D29" s="20">
        <f t="shared" si="0"/>
        <v>5.4028435213567304E-3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13</v>
      </c>
      <c r="D30" s="20">
        <f t="shared" si="0"/>
        <v>4.3618353744178367E-3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8.9727852203886975</v>
      </c>
      <c r="D31" s="20">
        <f t="shared" si="0"/>
        <v>3.0106009216419203E-3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11.341695132715468</v>
      </c>
      <c r="D32" s="20">
        <f t="shared" si="0"/>
        <v>3.8054313104416101E-3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9.7918880216152342</v>
      </c>
      <c r="D33" s="20">
        <f t="shared" si="0"/>
        <v>3.2854310426938165E-3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9.0685129662098003</v>
      </c>
      <c r="D34" s="20">
        <f t="shared" si="0"/>
        <v>3.0427200499523639E-3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8.1293377397252904</v>
      </c>
      <c r="D35" s="20">
        <f t="shared" si="0"/>
        <v>2.7276025325941315E-3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8.8072376185368064</v>
      </c>
      <c r="D36" s="20">
        <f t="shared" si="0"/>
        <v>2.9550554304182573E-3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6.8704581379663008</v>
      </c>
      <c r="D37" s="20">
        <f t="shared" si="0"/>
        <v>2.3052159495875624E-3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4.6765250150907471</v>
      </c>
      <c r="D38" s="20">
        <f t="shared" si="0"/>
        <v>1.5690947877055944E-3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1.811839309373563E-3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4.2644802292726913</v>
      </c>
      <c r="D40" s="20">
        <f t="shared" si="0"/>
        <v>1.4308431321190084E-3</v>
      </c>
    </row>
    <row r="41" spans="2:14">
      <c r="B41" s="22" t="s">
        <v>33</v>
      </c>
      <c r="C41" s="1">
        <f>[2]EGLD!$J$4</f>
        <v>3.8103168587874592</v>
      </c>
      <c r="D41" s="20">
        <f t="shared" si="0"/>
        <v>1.278459604799984E-3</v>
      </c>
    </row>
    <row r="42" spans="2:14">
      <c r="B42" s="22" t="s">
        <v>56</v>
      </c>
      <c r="C42" s="9">
        <f>[2]SHIB!$J$4</f>
        <v>3.5277231126886743</v>
      </c>
      <c r="D42" s="20">
        <f t="shared" si="0"/>
        <v>1.1836421126212968E-3</v>
      </c>
    </row>
    <row r="43" spans="2:14">
      <c r="B43" s="22" t="s">
        <v>40</v>
      </c>
      <c r="C43" s="9">
        <f>[2]SHPING!$J$4</f>
        <v>2.378766114706854</v>
      </c>
      <c r="D43" s="20">
        <f t="shared" si="0"/>
        <v>7.9813739896883332E-4</v>
      </c>
    </row>
    <row r="44" spans="2:14">
      <c r="B44" s="7" t="s">
        <v>28</v>
      </c>
      <c r="C44" s="1">
        <f>[2]ATLAS!O46</f>
        <v>2.6948074706158121</v>
      </c>
      <c r="D44" s="20">
        <f t="shared" si="0"/>
        <v>9.0417742712134647E-4</v>
      </c>
    </row>
    <row r="45" spans="2:14">
      <c r="B45" s="22" t="s">
        <v>50</v>
      </c>
      <c r="C45" s="9">
        <f>[2]KAVA!$J$4</f>
        <v>1.9566841753368269</v>
      </c>
      <c r="D45" s="20">
        <f t="shared" si="0"/>
        <v>6.5651801942675104E-4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5.6931802673582989E-4</v>
      </c>
    </row>
    <row r="47" spans="2:14">
      <c r="B47" s="22" t="s">
        <v>36</v>
      </c>
      <c r="C47" s="9">
        <f>[2]AMP!$J$4</f>
        <v>1.5841284529638899</v>
      </c>
      <c r="D47" s="20">
        <f t="shared" si="0"/>
        <v>5.3151596336613056E-4</v>
      </c>
    </row>
    <row r="48" spans="2:14">
      <c r="B48" s="22" t="s">
        <v>23</v>
      </c>
      <c r="C48" s="9">
        <f>[2]LUNA!J4</f>
        <v>1.246895554859508</v>
      </c>
      <c r="D48" s="20">
        <f t="shared" si="0"/>
        <v>4.1836562610696599E-4</v>
      </c>
    </row>
    <row r="49" spans="2:4">
      <c r="B49" s="7" t="s">
        <v>25</v>
      </c>
      <c r="C49" s="1">
        <f>[2]POLIS!J4</f>
        <v>1.3268506215864955</v>
      </c>
      <c r="D49" s="20">
        <f t="shared" si="0"/>
        <v>4.4519261367725161E-4</v>
      </c>
    </row>
    <row r="50" spans="2:4">
      <c r="B50" s="22" t="s">
        <v>43</v>
      </c>
      <c r="C50" s="9">
        <f>[2]TRX!$J$4</f>
        <v>0.88528488660793747</v>
      </c>
      <c r="D50" s="20">
        <f t="shared" si="0"/>
        <v>2.970359180649219E-4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2023-10-30T12:22:15Z</dcterms:modified>
</cp:coreProperties>
</file>