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27" i="2"/>
  <c r="K2" i="1"/>
  <c r="T2"/>
  <c r="Q2" l="1"/>
  <c r="C19"/>
  <c r="C14" l="1"/>
  <c r="C4"/>
  <c r="C37"/>
  <c r="C23"/>
  <c r="C45" l="1"/>
  <c r="C47" l="1"/>
  <c r="C46" l="1"/>
  <c r="C48"/>
  <c r="C18"/>
  <c r="C20"/>
  <c r="C43" l="1"/>
  <c r="C34" l="1"/>
  <c r="C33" l="1"/>
  <c r="C25"/>
  <c r="C40" l="1"/>
  <c r="C31" l="1"/>
  <c r="C36" l="1"/>
  <c r="C35" l="1"/>
  <c r="C50" l="1"/>
  <c r="C30" l="1"/>
  <c r="C32"/>
  <c r="C42" l="1"/>
  <c r="C38" l="1"/>
  <c r="C41" l="1"/>
  <c r="C44" l="1"/>
  <c r="C28" l="1"/>
  <c r="C49" l="1"/>
  <c r="C39" l="1"/>
  <c r="C17" l="1"/>
  <c r="C15" l="1"/>
  <c r="C24"/>
  <c r="C26" l="1"/>
  <c r="C29"/>
  <c r="C16"/>
  <c r="C13"/>
  <c r="C22"/>
  <c r="C27" l="1"/>
  <c r="C12" l="1"/>
  <c r="C21" l="1"/>
  <c r="C7" l="1"/>
  <c r="D12" l="1"/>
  <c r="D7"/>
  <c r="E7" s="1"/>
  <c r="D19"/>
  <c r="D35"/>
  <c r="D49"/>
  <c r="D18"/>
  <c r="D13"/>
  <c r="D39"/>
  <c r="D36"/>
  <c r="D30"/>
  <c r="D29"/>
  <c r="D20"/>
  <c r="D16"/>
  <c r="D37"/>
  <c r="D48"/>
  <c r="D44"/>
  <c r="Q3"/>
  <c r="D45"/>
  <c r="M9"/>
  <c r="D23"/>
  <c r="D33"/>
  <c r="M8"/>
  <c r="N8"/>
  <c r="D46"/>
  <c r="D50"/>
  <c r="D43"/>
  <c r="D22"/>
  <c r="D26"/>
  <c r="D14"/>
  <c r="D25"/>
  <c r="D27"/>
  <c r="D34"/>
  <c r="D28"/>
  <c r="D24"/>
  <c r="D42"/>
  <c r="D17"/>
  <c r="D38"/>
  <c r="D40"/>
  <c r="N9"/>
  <c r="D31"/>
  <c r="D47"/>
  <c r="D15"/>
  <c r="D41"/>
  <c r="D32"/>
  <c r="D21"/>
  <c r="M10" l="1"/>
  <c r="N10"/>
  <c r="M11" l="1"/>
  <c r="N11"/>
  <c r="N12" l="1"/>
  <c r="M12"/>
  <c r="M13" l="1"/>
  <c r="N13"/>
  <c r="N14" l="1"/>
  <c r="M14"/>
  <c r="M15" l="1"/>
  <c r="N15"/>
  <c r="M16" l="1"/>
  <c r="N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<sst xmlns="http://schemas.openxmlformats.org/spreadsheetml/2006/main" count="102" uniqueCount="62">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</sst>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1261.2955326705633</c:v>
                </c:pt>
                <c:pt idx="1">
                  <c:v>1196.7795726573047</c:v>
                </c:pt>
                <c:pt idx="2">
                  <c:v>340.16</c:v>
                </c:pt>
                <c:pt idx="3">
                  <c:v>253.79823428560201</c:v>
                </c:pt>
                <c:pt idx="4">
                  <c:v>1035.3359292687385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1196.7795726573047</v>
          </cell>
        </row>
      </sheetData>
      <sheetData sheetId="1">
        <row r="4">
          <cell r="J4">
            <v>1261.2955326705633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3.3938869050181921</v>
          </cell>
        </row>
      </sheetData>
      <sheetData sheetId="4">
        <row r="47">
          <cell r="M47">
            <v>135.05000000000001</v>
          </cell>
          <cell r="O47">
            <v>1.5957772917900748</v>
          </cell>
        </row>
      </sheetData>
      <sheetData sheetId="5">
        <row r="4">
          <cell r="C4">
            <v>-114.66666666666667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43.487713365413484</v>
          </cell>
        </row>
      </sheetData>
      <sheetData sheetId="8">
        <row r="4">
          <cell r="J4">
            <v>12.413695108858251</v>
          </cell>
        </row>
      </sheetData>
      <sheetData sheetId="9">
        <row r="4">
          <cell r="J4">
            <v>21.007784843980605</v>
          </cell>
        </row>
      </sheetData>
      <sheetData sheetId="10">
        <row r="4">
          <cell r="J4">
            <v>13.793645332191652</v>
          </cell>
        </row>
      </sheetData>
      <sheetData sheetId="11">
        <row r="4">
          <cell r="J4">
            <v>51.234315829151392</v>
          </cell>
        </row>
      </sheetData>
      <sheetData sheetId="12">
        <row r="4">
          <cell r="J4">
            <v>3.7463601929036008</v>
          </cell>
        </row>
      </sheetData>
      <sheetData sheetId="13">
        <row r="4">
          <cell r="J4">
            <v>175.49053804057701</v>
          </cell>
        </row>
      </sheetData>
      <sheetData sheetId="14">
        <row r="4">
          <cell r="J4">
            <v>5.7350022858043044</v>
          </cell>
        </row>
      </sheetData>
      <sheetData sheetId="15">
        <row r="4">
          <cell r="J4">
            <v>39.773074540279552</v>
          </cell>
        </row>
      </sheetData>
      <sheetData sheetId="16">
        <row r="4">
          <cell r="J4">
            <v>6.0090543118474953</v>
          </cell>
        </row>
      </sheetData>
      <sheetData sheetId="17">
        <row r="4">
          <cell r="J4">
            <v>13.212884905632198</v>
          </cell>
        </row>
      </sheetData>
      <sheetData sheetId="18">
        <row r="4">
          <cell r="J4">
            <v>11.861525448367701</v>
          </cell>
        </row>
      </sheetData>
      <sheetData sheetId="19">
        <row r="4">
          <cell r="J4">
            <v>7.7189254265157921</v>
          </cell>
        </row>
      </sheetData>
      <sheetData sheetId="20">
        <row r="4">
          <cell r="J4">
            <v>11.927468697257943</v>
          </cell>
        </row>
      </sheetData>
      <sheetData sheetId="21">
        <row r="4">
          <cell r="J4">
            <v>3.70724657613964</v>
          </cell>
        </row>
      </sheetData>
      <sheetData sheetId="22">
        <row r="4">
          <cell r="J4">
            <v>22.218298602475684</v>
          </cell>
        </row>
      </sheetData>
      <sheetData sheetId="23">
        <row r="4">
          <cell r="J4">
            <v>48.372778955619815</v>
          </cell>
        </row>
      </sheetData>
      <sheetData sheetId="24">
        <row r="4">
          <cell r="J4">
            <v>41.142249482511815</v>
          </cell>
        </row>
      </sheetData>
      <sheetData sheetId="25">
        <row r="4">
          <cell r="J4">
            <v>43.42834513408188</v>
          </cell>
        </row>
      </sheetData>
      <sheetData sheetId="26">
        <row r="4">
          <cell r="J4">
            <v>4.23213154573099</v>
          </cell>
        </row>
      </sheetData>
      <sheetData sheetId="27">
        <row r="4">
          <cell r="J4">
            <v>253.79823428560201</v>
          </cell>
        </row>
      </sheetData>
      <sheetData sheetId="28">
        <row r="4">
          <cell r="J4">
            <v>0.96790371233468453</v>
          </cell>
        </row>
      </sheetData>
      <sheetData sheetId="29">
        <row r="4">
          <cell r="J4">
            <v>12.042569977433132</v>
          </cell>
        </row>
      </sheetData>
      <sheetData sheetId="30">
        <row r="4">
          <cell r="J4">
            <v>19.084394599876454</v>
          </cell>
        </row>
      </sheetData>
      <sheetData sheetId="31">
        <row r="4">
          <cell r="J4">
            <v>4.2607291953812183</v>
          </cell>
        </row>
      </sheetData>
      <sheetData sheetId="32">
        <row r="4">
          <cell r="J4">
            <v>2.2327259202532295</v>
          </cell>
        </row>
      </sheetData>
      <sheetData sheetId="33">
        <row r="4">
          <cell r="J4">
            <v>2.5391479892954179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71.57</f>
        <v>71.569999999999993</v>
      </c>
      <c r="J2" t="s">
        <v>6</v>
      </c>
      <c r="K2" s="9">
        <f>9.93+37.53+0.82</f>
        <v>48.28</v>
      </c>
      <c r="M2" t="s">
        <v>59</v>
      </c>
      <c r="N2" s="9">
        <f>340.16</f>
        <v>340.16</v>
      </c>
      <c r="P2" t="s">
        <v>8</v>
      </c>
      <c r="Q2" s="10">
        <f>N2+K2+H2</f>
        <v>460.01000000000005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0.11161290064001922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4121.4769740968613</v>
      </c>
      <c r="D7" s="20">
        <f>(C7*[1]Feuil1!$K$2-C4)/C4</f>
        <v>0.47763052656518157</v>
      </c>
      <c r="E7" s="31">
        <f>C7-C7/(1+D7)</f>
        <v>1332.2296622689046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1261.2955326705633</v>
      </c>
    </row>
    <row r="9" spans="2:20">
      <c r="M9" s="17" t="str">
        <f>IF(C13&gt;C7*[2]Params!F8,B13,"Others")</f>
        <v>ETH</v>
      </c>
      <c r="N9" s="18">
        <f>IF(C13&gt;C7*0.1,C13,C7)</f>
        <v>1196.7795726573047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340.16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253.79823428560201</v>
      </c>
    </row>
    <row r="12" spans="2:20">
      <c r="B12" s="7" t="s">
        <v>4</v>
      </c>
      <c r="C12" s="1">
        <f>[2]BTC!J4</f>
        <v>1261.2955326705633</v>
      </c>
      <c r="D12" s="20">
        <f>C12/$C$7</f>
        <v>0.30602998405612852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1035.3359292687385</v>
      </c>
    </row>
    <row r="13" spans="2:20">
      <c r="B13" s="7" t="s">
        <v>19</v>
      </c>
      <c r="C13" s="1">
        <f>[2]ETH!J4</f>
        <v>1196.7795726573047</v>
      </c>
      <c r="D13" s="20">
        <f t="shared" ref="D13:D50" si="0">C13/$C$7</f>
        <v>0.29037638210257255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340.16</v>
      </c>
      <c r="D14" s="20">
        <f t="shared" si="0"/>
        <v>8.2533519448944451E-2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253.79823428560201</v>
      </c>
      <c r="D15" s="20">
        <f t="shared" si="0"/>
        <v>6.1579437633814946E-2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175.49053804057701</v>
      </c>
      <c r="D16" s="20">
        <f t="shared" si="0"/>
        <v>4.2579526500698753E-2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135.05000000000001</v>
      </c>
      <c r="D17" s="20">
        <f t="shared" si="0"/>
        <v>3.2767379473130138E-2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22</v>
      </c>
      <c r="C18" s="1">
        <f>-[2]BIGTIME!$C$4</f>
        <v>114.66666666666667</v>
      </c>
      <c r="D18" s="20">
        <f>C18/$C$7</f>
        <v>2.7821741426031759E-2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71.569999999999993</v>
      </c>
      <c r="D19" s="20">
        <f>C19/$C$7</f>
        <v>1.7365134016230459E-2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21</v>
      </c>
      <c r="C20" s="1">
        <f>[2]DefiCake!$Y$2</f>
        <v>62.55</v>
      </c>
      <c r="D20" s="20">
        <f t="shared" si="0"/>
        <v>1.5176598193589706E-2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51.234315829151392</v>
      </c>
      <c r="D21" s="20">
        <f t="shared" si="0"/>
        <v>1.2431057155275836E-2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48.372778955619815</v>
      </c>
      <c r="D22" s="20">
        <f t="shared" si="0"/>
        <v>1.1736758268853301E-2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48.28</v>
      </c>
      <c r="D23" s="20">
        <f t="shared" si="0"/>
        <v>1.1714247174844303E-2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43.42834513408188</v>
      </c>
      <c r="D24" s="20">
        <f t="shared" si="0"/>
        <v>1.0537083042565907E-2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41.142249482511815</v>
      </c>
      <c r="D25" s="20">
        <f t="shared" si="0"/>
        <v>9.9824043033813897E-3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45</v>
      </c>
      <c r="C26" s="9">
        <f>[2]ADA!$J$4</f>
        <v>43.487713365413484</v>
      </c>
      <c r="D26" s="20">
        <f t="shared" si="0"/>
        <v>1.055148764356325E-2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39.773074540279552</v>
      </c>
      <c r="D27" s="20">
        <f t="shared" si="0"/>
        <v>9.6501993800402145E-3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49</v>
      </c>
      <c r="C28" s="1">
        <f>[2]LUNC!J4</f>
        <v>22.218298602475684</v>
      </c>
      <c r="D28" s="20">
        <f t="shared" si="0"/>
        <v>5.3908583602712903E-3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21.007784843980605</v>
      </c>
      <c r="D29" s="20">
        <f t="shared" si="0"/>
        <v>5.0971496325256166E-3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19.084394599876454</v>
      </c>
      <c r="D30" s="20">
        <f t="shared" si="0"/>
        <v>4.6304746380533678E-3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55</v>
      </c>
      <c r="C31" s="9">
        <f>[2]UNI!$J$4</f>
        <v>12.042569977433132</v>
      </c>
      <c r="D31" s="20">
        <f t="shared" si="0"/>
        <v>2.9219064071253288E-3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13.793645332191652</v>
      </c>
      <c r="D32" s="20">
        <f t="shared" si="0"/>
        <v>3.3467723873949946E-3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12.413695108858251</v>
      </c>
      <c r="D33" s="20">
        <f t="shared" si="0"/>
        <v>3.0119530418045008E-3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44</v>
      </c>
      <c r="C34" s="9">
        <f>[2]LTC!$J$4</f>
        <v>11.927468697257943</v>
      </c>
      <c r="D34" s="20">
        <f t="shared" si="0"/>
        <v>2.8939792147866135E-3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11.861525448367701</v>
      </c>
      <c r="D35" s="20">
        <f t="shared" si="0"/>
        <v>2.8779793076405369E-3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13.212884905632198</v>
      </c>
      <c r="D36" s="20">
        <f t="shared" si="0"/>
        <v>3.2058616337478228E-3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2.1836831933222602E-3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7.7189254265157921</v>
      </c>
      <c r="D38" s="20">
        <f t="shared" si="0"/>
        <v>1.8728541915989327E-3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6.0090543118474953</v>
      </c>
      <c r="D39" s="20">
        <f t="shared" si="0"/>
        <v>1.4579856565046705E-3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5.7350022858043044</v>
      </c>
      <c r="D40" s="20">
        <f t="shared" si="0"/>
        <v>1.3914920116861783E-3</v>
      </c>
    </row>
    <row r="41" spans="2:14">
      <c r="B41" s="22" t="s">
        <v>37</v>
      </c>
      <c r="C41" s="9">
        <f>[2]GRT!$J$4</f>
        <v>4.2607291953812183</v>
      </c>
      <c r="D41" s="20">
        <f t="shared" si="0"/>
        <v>1.0337869705834936E-3</v>
      </c>
    </row>
    <row r="42" spans="2:14">
      <c r="B42" s="22" t="s">
        <v>56</v>
      </c>
      <c r="C42" s="9">
        <f>[2]SHIB!$J$4</f>
        <v>4.23213154573099</v>
      </c>
      <c r="D42" s="20">
        <f t="shared" si="0"/>
        <v>1.0268482809268579E-3</v>
      </c>
    </row>
    <row r="43" spans="2:14">
      <c r="B43" s="7" t="s">
        <v>25</v>
      </c>
      <c r="C43" s="1">
        <f>[2]POLIS!J4</f>
        <v>3.3938869050181921</v>
      </c>
      <c r="D43" s="20">
        <f t="shared" si="0"/>
        <v>8.2346375494719197E-4</v>
      </c>
    </row>
    <row r="44" spans="2:14">
      <c r="B44" s="22" t="s">
        <v>23</v>
      </c>
      <c r="C44" s="9">
        <f>[2]LUNA!J4</f>
        <v>3.70724657613964</v>
      </c>
      <c r="D44" s="20">
        <f t="shared" si="0"/>
        <v>8.994946713130694E-4</v>
      </c>
    </row>
    <row r="45" spans="2:14">
      <c r="B45" s="22" t="s">
        <v>36</v>
      </c>
      <c r="C45" s="9">
        <f>[2]AMP!$J$4</f>
        <v>3.7463601929036008</v>
      </c>
      <c r="D45" s="20">
        <f t="shared" si="0"/>
        <v>9.0898486548612596E-4</v>
      </c>
    </row>
    <row r="46" spans="2:14">
      <c r="B46" s="22" t="s">
        <v>40</v>
      </c>
      <c r="C46" s="9">
        <f>[2]SHPING!$J$4</f>
        <v>2.5391479892954179</v>
      </c>
      <c r="D46" s="20">
        <f t="shared" si="0"/>
        <v>6.1607719884249046E-4</v>
      </c>
    </row>
    <row r="47" spans="2:14">
      <c r="B47" s="22" t="s">
        <v>50</v>
      </c>
      <c r="C47" s="9">
        <f>[2]KAVA!$J$4</f>
        <v>2.2327259202532295</v>
      </c>
      <c r="D47" s="20">
        <f t="shared" si="0"/>
        <v>5.4172956303910602E-4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4.1169551853964152E-4</v>
      </c>
    </row>
    <row r="49" spans="2:4">
      <c r="B49" s="7" t="s">
        <v>28</v>
      </c>
      <c r="C49" s="1">
        <f>[2]ATLAS!O47</f>
        <v>1.5957772917900748</v>
      </c>
      <c r="D49" s="20">
        <f t="shared" si="0"/>
        <v>3.8718578359636652E-4</v>
      </c>
    </row>
    <row r="50" spans="2:4">
      <c r="B50" s="22" t="s">
        <v>43</v>
      </c>
      <c r="C50" s="9">
        <f>[2]TRX!$J$4</f>
        <v>0.96790371233468453</v>
      </c>
      <c r="D50" s="20">
        <f t="shared" si="0"/>
        <v>2.3484389659771934E-4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2023-12-13T16:21:03Z</dcterms:modified>
</cp:coreProperties>
</file>