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4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0" i="1"/>
  <c r="T2"/>
  <c r="C27" i="2"/>
  <c r="Q2" i="1" l="1"/>
  <c r="C27"/>
  <c r="C53" l="1"/>
  <c r="C14"/>
  <c r="C4"/>
  <c r="C37"/>
  <c r="C22"/>
  <c r="C43" l="1"/>
  <c r="C45"/>
  <c r="C49" l="1"/>
  <c r="C48" l="1"/>
  <c r="C52"/>
  <c r="C17"/>
  <c r="C19"/>
  <c r="C47" l="1"/>
  <c r="C36" l="1"/>
  <c r="C33" l="1"/>
  <c r="C40" l="1"/>
  <c r="C55" l="1"/>
  <c r="C30" l="1"/>
  <c r="C32"/>
  <c r="C41" l="1"/>
  <c r="C42" l="1"/>
  <c r="C29" l="1"/>
  <c r="C51" l="1"/>
  <c r="C39" l="1"/>
  <c r="C34" l="1"/>
  <c r="C38"/>
  <c r="C35"/>
  <c r="C23" l="1"/>
  <c r="C20"/>
  <c r="C26" l="1"/>
  <c r="C44" l="1"/>
  <c r="C16" l="1"/>
  <c r="C15" l="1"/>
  <c r="C13"/>
  <c r="C12" l="1"/>
  <c r="C28" l="1"/>
  <c r="C18" l="1"/>
  <c r="C24" l="1"/>
  <c r="C25" l="1"/>
  <c r="C31" l="1"/>
  <c r="C46" l="1"/>
  <c r="C21" l="1"/>
  <c r="C7" s="1"/>
  <c r="D21" l="1"/>
  <c r="D38"/>
  <c r="D41"/>
  <c r="N9"/>
  <c r="D35"/>
  <c r="D17"/>
  <c r="D37"/>
  <c r="D15"/>
  <c r="D40"/>
  <c r="D42"/>
  <c r="D7"/>
  <c r="E7" s="1"/>
  <c r="D34"/>
  <c r="D27"/>
  <c r="D26"/>
  <c r="D12"/>
  <c r="D50"/>
  <c r="D33"/>
  <c r="D43"/>
  <c r="D29"/>
  <c r="D25"/>
  <c r="D47"/>
  <c r="D24"/>
  <c r="D23"/>
  <c r="D19"/>
  <c r="D36"/>
  <c r="D55"/>
  <c r="D22"/>
  <c r="D28"/>
  <c r="D13"/>
  <c r="D45"/>
  <c r="D16"/>
  <c r="D53"/>
  <c r="D44"/>
  <c r="Q3"/>
  <c r="D32"/>
  <c r="N8"/>
  <c r="D48"/>
  <c r="D52"/>
  <c r="D31"/>
  <c r="D18"/>
  <c r="D14"/>
  <c r="D20"/>
  <c r="M9"/>
  <c r="D54"/>
  <c r="D30"/>
  <c r="M8"/>
  <c r="D39"/>
  <c r="D49"/>
  <c r="D51"/>
  <c r="D46"/>
  <c r="N10" l="1"/>
  <c r="M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<sst xmlns="http://schemas.openxmlformats.org/spreadsheetml/2006/main" count="107" uniqueCount="67">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</sst>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1268.7396113111399</c:v>
                </c:pt>
                <c:pt idx="1">
                  <c:v>1284.058114462287</c:v>
                </c:pt>
                <c:pt idx="2">
                  <c:v>362.59</c:v>
                </c:pt>
                <c:pt idx="3">
                  <c:v>304.9592135509817</c:v>
                </c:pt>
                <c:pt idx="4">
                  <c:v>1033.5443659923767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1268.7396113111399</v>
          </cell>
        </row>
      </sheetData>
      <sheetData sheetId="1">
        <row r="4">
          <cell r="J4">
            <v>1284.058114462287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3.1299051380772225</v>
          </cell>
        </row>
      </sheetData>
      <sheetData sheetId="4">
        <row r="47">
          <cell r="M47">
            <v>117.75</v>
          </cell>
          <cell r="O47">
            <v>1.9594449111806682</v>
          </cell>
        </row>
      </sheetData>
      <sheetData sheetId="5">
        <row r="4">
          <cell r="C4">
            <v>-95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3.9690328427930508</v>
          </cell>
        </row>
      </sheetData>
      <sheetData sheetId="8">
        <row r="4">
          <cell r="J4">
            <v>43.645710824434701</v>
          </cell>
        </row>
      </sheetData>
      <sheetData sheetId="9">
        <row r="4">
          <cell r="J4">
            <v>12.804441458989082</v>
          </cell>
        </row>
      </sheetData>
      <sheetData sheetId="10">
        <row r="4">
          <cell r="J4">
            <v>22.942707791016737</v>
          </cell>
        </row>
      </sheetData>
      <sheetData sheetId="11">
        <row r="4">
          <cell r="J4">
            <v>13.293984755850902</v>
          </cell>
        </row>
      </sheetData>
      <sheetData sheetId="12">
        <row r="4">
          <cell r="J4">
            <v>59.384048394591147</v>
          </cell>
        </row>
      </sheetData>
      <sheetData sheetId="13">
        <row r="4">
          <cell r="J4">
            <v>3.6541480501558139</v>
          </cell>
        </row>
      </sheetData>
      <sheetData sheetId="14">
        <row r="4">
          <cell r="J4">
            <v>184.08371373306701</v>
          </cell>
        </row>
      </sheetData>
      <sheetData sheetId="15">
        <row r="4">
          <cell r="J4">
            <v>5.7225337021646387</v>
          </cell>
        </row>
      </sheetData>
      <sheetData sheetId="16">
        <row r="4">
          <cell r="J4">
            <v>41.742678433058188</v>
          </cell>
        </row>
      </sheetData>
      <sheetData sheetId="17">
        <row r="4">
          <cell r="J4">
            <v>6.181893680058562</v>
          </cell>
        </row>
      </sheetData>
      <sheetData sheetId="18">
        <row r="4">
          <cell r="J4">
            <v>4.4374078760797957</v>
          </cell>
        </row>
      </sheetData>
      <sheetData sheetId="19">
        <row r="4">
          <cell r="J4">
            <v>13.699827788382866</v>
          </cell>
        </row>
      </sheetData>
      <sheetData sheetId="20">
        <row r="4">
          <cell r="J4">
            <v>2.3548727202518629</v>
          </cell>
        </row>
      </sheetData>
      <sheetData sheetId="21">
        <row r="4">
          <cell r="J4">
            <v>12.089248308651261</v>
          </cell>
        </row>
      </sheetData>
      <sheetData sheetId="22">
        <row r="4">
          <cell r="J4">
            <v>8.0969498959372075</v>
          </cell>
        </row>
      </sheetData>
      <sheetData sheetId="23">
        <row r="4">
          <cell r="J4">
            <v>11.751156983031558</v>
          </cell>
        </row>
      </sheetData>
      <sheetData sheetId="24">
        <row r="4">
          <cell r="J4">
            <v>4.0183532444611547</v>
          </cell>
        </row>
      </sheetData>
      <sheetData sheetId="25">
        <row r="4">
          <cell r="J4">
            <v>20.345100381916552</v>
          </cell>
        </row>
      </sheetData>
      <sheetData sheetId="26">
        <row r="4">
          <cell r="J4">
            <v>45.742864410907508</v>
          </cell>
        </row>
      </sheetData>
      <sheetData sheetId="27">
        <row r="4">
          <cell r="J4">
            <v>2.0038356826943127</v>
          </cell>
        </row>
      </sheetData>
      <sheetData sheetId="28">
        <row r="4">
          <cell r="J4">
            <v>49.759954616496515</v>
          </cell>
        </row>
      </sheetData>
      <sheetData sheetId="29">
        <row r="4">
          <cell r="J4">
            <v>43.418331135742029</v>
          </cell>
        </row>
      </sheetData>
      <sheetData sheetId="30">
        <row r="4">
          <cell r="J4">
            <v>2.03215400346705</v>
          </cell>
        </row>
      </sheetData>
      <sheetData sheetId="31">
        <row r="4">
          <cell r="J4">
            <v>4.6076170988340106</v>
          </cell>
        </row>
      </sheetData>
      <sheetData sheetId="32">
        <row r="4">
          <cell r="J4">
            <v>2.9153544018238327</v>
          </cell>
        </row>
      </sheetData>
      <sheetData sheetId="33">
        <row r="4">
          <cell r="J4">
            <v>304.9592135509817</v>
          </cell>
        </row>
      </sheetData>
      <sheetData sheetId="34">
        <row r="4">
          <cell r="J4">
            <v>0.96298531833351242</v>
          </cell>
        </row>
      </sheetData>
      <sheetData sheetId="35">
        <row r="4">
          <cell r="J4">
            <v>12.455567759276081</v>
          </cell>
        </row>
      </sheetData>
      <sheetData sheetId="36">
        <row r="4">
          <cell r="J4">
            <v>19.294691564148277</v>
          </cell>
        </row>
      </sheetData>
      <sheetData sheetId="37">
        <row r="4">
          <cell r="J4">
            <v>1.9745913750824069</v>
          </cell>
        </row>
      </sheetData>
      <sheetData sheetId="38">
        <row r="4">
          <cell r="J4">
            <v>2.0224641114208652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11.78+37.53</f>
        <v>49.31</v>
      </c>
      <c r="M2" t="s">
        <v>59</v>
      </c>
      <c r="N2" s="9">
        <f>362.59</f>
        <v>362.59</v>
      </c>
      <c r="P2" t="s">
        <v>8</v>
      </c>
      <c r="Q2" s="10">
        <f>N2+K2+H2</f>
        <v>442.14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0.10393777561908672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4253.8913053167853</v>
      </c>
      <c r="D7" s="20">
        <f>(C7*[1]Feuil1!$K$2-C4)/C4</f>
        <v>0.50870470350479668</v>
      </c>
      <c r="E7" s="31">
        <f>C7-C7/(1+D7)</f>
        <v>1434.3260879254813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1268.7396113111399</v>
      </c>
    </row>
    <row r="9" spans="2:20">
      <c r="M9" s="17" t="str">
        <f>IF(C13&gt;C7*Params!F8,B13,"Others")</f>
        <v>BTC</v>
      </c>
      <c r="N9" s="18">
        <f>IF(C13&gt;C7*0.1,C13,C7)</f>
        <v>1284.058114462287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362.59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304.9592135509817</v>
      </c>
    </row>
    <row r="12" spans="2:20">
      <c r="B12" s="7" t="s">
        <v>19</v>
      </c>
      <c r="C12" s="1">
        <f>[2]ETH!J4</f>
        <v>1268.7396113111399</v>
      </c>
      <c r="D12" s="20">
        <f>C12/$C$7</f>
        <v>0.29825388573642869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1033.5443659923767</v>
      </c>
    </row>
    <row r="13" spans="2:20">
      <c r="B13" s="7" t="s">
        <v>4</v>
      </c>
      <c r="C13" s="1">
        <f>[2]BTC!J4</f>
        <v>1284.058114462287</v>
      </c>
      <c r="D13" s="20">
        <f t="shared" ref="D13:D55" si="0">C13/$C$7</f>
        <v>0.30185494228716869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362.59</v>
      </c>
      <c r="D14" s="20">
        <f t="shared" si="0"/>
        <v>8.5237250784196528E-2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304.9592135509817</v>
      </c>
      <c r="D15" s="20">
        <f t="shared" si="0"/>
        <v>7.168947010230943E-2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184.08371373306701</v>
      </c>
      <c r="D16" s="20">
        <f t="shared" si="0"/>
        <v>4.3274193090685559E-2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95</v>
      </c>
      <c r="D17" s="20">
        <f t="shared" si="0"/>
        <v>2.2332493517467859E-2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2.7680538017703583E-2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1.4704183889659101E-2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59.384048394591147</v>
      </c>
      <c r="D20" s="20">
        <f t="shared" si="0"/>
        <v>1.3959935534875836E-2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38</v>
      </c>
      <c r="C21" s="9">
        <f>[2]NEAR!$J$4</f>
        <v>43.418331135742029</v>
      </c>
      <c r="D21" s="20">
        <f t="shared" si="0"/>
        <v>1.0206732617139282E-2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49.31</v>
      </c>
      <c r="D22" s="20">
        <f t="shared" si="0"/>
        <v>1.1591739529961476E-2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45.742864410907508</v>
      </c>
      <c r="D23" s="20">
        <f t="shared" si="0"/>
        <v>1.0753181293968454E-2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43.645710824434701</v>
      </c>
      <c r="D24" s="20">
        <f t="shared" si="0"/>
        <v>1.0260184779494365E-2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57</v>
      </c>
      <c r="C25" s="9">
        <f>[2]MINA!$J$4</f>
        <v>49.759954616496515</v>
      </c>
      <c r="D25" s="20">
        <f t="shared" si="0"/>
        <v>1.1697514356867403E-2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41.742678433058188</v>
      </c>
      <c r="D26" s="20">
        <f t="shared" si="0"/>
        <v>9.8128220579791307E-3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7.1087853049287171E-3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22.942707791016737</v>
      </c>
      <c r="D28" s="20">
        <f t="shared" si="0"/>
        <v>5.3933460317477965E-3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20.345100381916552</v>
      </c>
      <c r="D29" s="20">
        <f t="shared" si="0"/>
        <v>4.782703393593519E-3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19.294691564148277</v>
      </c>
      <c r="D30" s="20">
        <f t="shared" si="0"/>
        <v>4.5357744660829806E-3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13.699827788382866</v>
      </c>
      <c r="D31" s="20">
        <f t="shared" si="0"/>
        <v>3.2205401607840675E-3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13.293984755850902</v>
      </c>
      <c r="D32" s="20">
        <f t="shared" si="0"/>
        <v>3.1251350355932296E-3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12.804441458989082</v>
      </c>
      <c r="D33" s="20">
        <f t="shared" si="0"/>
        <v>3.010053746080741E-3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12.455567759276081</v>
      </c>
      <c r="D34" s="20">
        <f t="shared" si="0"/>
        <v>2.9280409077938395E-3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12.089248308651261</v>
      </c>
      <c r="D35" s="20">
        <f t="shared" si="0"/>
        <v>2.8419269419369848E-3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11.751156983031558</v>
      </c>
      <c r="D36" s="20">
        <f t="shared" si="0"/>
        <v>2.7624488120663098E-3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2.4683282308780264E-3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8.0969498959372075</v>
      </c>
      <c r="D38" s="20">
        <f t="shared" si="0"/>
        <v>1.9034219059187341E-3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6.181893680058562</v>
      </c>
      <c r="D39" s="20">
        <f t="shared" si="0"/>
        <v>1.4532326372166671E-3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5.7225337021646387</v>
      </c>
      <c r="D40" s="20">
        <f t="shared" si="0"/>
        <v>1.3452468084956121E-3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4.6076170988340106</v>
      </c>
      <c r="D41" s="20">
        <f t="shared" si="0"/>
        <v>1.083153463059838E-3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4.4374078760797957</v>
      </c>
      <c r="D42" s="20">
        <f t="shared" si="0"/>
        <v>1.0431408697569775E-3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3.9690328427930508</v>
      </c>
      <c r="D43" s="20">
        <f t="shared" si="0"/>
        <v>9.3303579191887198E-4</v>
      </c>
    </row>
    <row r="44" spans="2:14">
      <c r="B44" s="22" t="s">
        <v>23</v>
      </c>
      <c r="C44" s="9">
        <f>[2]LUNA!J4</f>
        <v>4.0183532444611547</v>
      </c>
      <c r="D44" s="20">
        <f t="shared" si="0"/>
        <v>9.4462997666131237E-4</v>
      </c>
    </row>
    <row r="45" spans="2:14">
      <c r="B45" s="22" t="s">
        <v>36</v>
      </c>
      <c r="C45" s="9">
        <f>[2]AMP!$J$4</f>
        <v>3.6541480501558139</v>
      </c>
      <c r="D45" s="20">
        <f t="shared" si="0"/>
        <v>8.5901302781023724E-4</v>
      </c>
    </row>
    <row r="46" spans="2:14">
      <c r="B46" s="22" t="s">
        <v>62</v>
      </c>
      <c r="C46" s="10">
        <f>[2]SEI!$J$4</f>
        <v>2.03215400346705</v>
      </c>
      <c r="D46" s="20">
        <f t="shared" si="0"/>
        <v>4.7771648535709739E-4</v>
      </c>
    </row>
    <row r="47" spans="2:14">
      <c r="B47" s="7" t="s">
        <v>25</v>
      </c>
      <c r="C47" s="1">
        <f>[2]POLIS!J4</f>
        <v>3.1299051380772225</v>
      </c>
      <c r="D47" s="20">
        <f t="shared" si="0"/>
        <v>7.3577459164630445E-4</v>
      </c>
    </row>
    <row r="48" spans="2:14">
      <c r="B48" s="22" t="s">
        <v>40</v>
      </c>
      <c r="C48" s="9">
        <f>[2]SHPING!$J$4</f>
        <v>2.9153544018238327</v>
      </c>
      <c r="D48" s="20">
        <f t="shared" si="0"/>
        <v>6.853382450510751E-4</v>
      </c>
    </row>
    <row r="49" spans="2:4">
      <c r="B49" s="22" t="s">
        <v>50</v>
      </c>
      <c r="C49" s="9">
        <f>[2]KAVA!$J$4</f>
        <v>2.3548727202518629</v>
      </c>
      <c r="D49" s="20">
        <f t="shared" si="0"/>
        <v>5.5358083957354352E-4</v>
      </c>
    </row>
    <row r="50" spans="2:4">
      <c r="B50" s="22" t="s">
        <v>63</v>
      </c>
      <c r="C50" s="10">
        <f>[2]MEME!$J$4</f>
        <v>2.0038356826943127</v>
      </c>
      <c r="D50" s="20">
        <f t="shared" si="0"/>
        <v>4.7105944625096339E-4</v>
      </c>
    </row>
    <row r="51" spans="2:4">
      <c r="B51" s="7" t="s">
        <v>28</v>
      </c>
      <c r="C51" s="1">
        <f>[2]ATLAS!O47</f>
        <v>1.9594449111806682</v>
      </c>
      <c r="D51" s="20">
        <f t="shared" si="0"/>
        <v>4.6062411343976482E-4</v>
      </c>
    </row>
    <row r="52" spans="2:4">
      <c r="B52" s="7" t="s">
        <v>27</v>
      </c>
      <c r="C52" s="1">
        <f>[2]Ayman!$E$9</f>
        <v>1.6967935999999999</v>
      </c>
      <c r="D52" s="20">
        <f t="shared" si="0"/>
        <v>3.9888033760506262E-4</v>
      </c>
    </row>
    <row r="53" spans="2:4">
      <c r="B53" s="22" t="s">
        <v>65</v>
      </c>
      <c r="C53" s="10">
        <f>[2]DYDX!$J$4</f>
        <v>2.0224641114208652</v>
      </c>
      <c r="D53" s="20">
        <f t="shared" si="0"/>
        <v>4.7543859639597754E-4</v>
      </c>
    </row>
    <row r="54" spans="2:4">
      <c r="B54" s="22" t="s">
        <v>66</v>
      </c>
      <c r="C54" s="10">
        <f>[2]TIA!$J$4</f>
        <v>1.9745913750824069</v>
      </c>
      <c r="D54" s="20">
        <f t="shared" si="0"/>
        <v>4.6418472719658737E-4</v>
      </c>
    </row>
    <row r="55" spans="2:4">
      <c r="B55" s="22" t="s">
        <v>43</v>
      </c>
      <c r="C55" s="9">
        <f>[2]TRX!$J$4</f>
        <v>0.96298531833351242</v>
      </c>
      <c r="D55" s="20">
        <f t="shared" si="0"/>
        <v>2.2637750925368305E-4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2023-12-20T16:03:35Z</dcterms:modified>
</cp:coreProperties>
</file>