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T2" i="1"/>
  <c r="Q2"/>
  <c r="K2"/>
  <c r="H2"/>
  <c r="C50" l="1"/>
  <c r="C26" i="2" l="1"/>
  <c r="C15" i="1" l="1"/>
  <c r="C4"/>
  <c r="C37"/>
  <c r="C25"/>
  <c r="C46" l="1"/>
  <c r="C47" l="1"/>
  <c r="C45" l="1"/>
  <c r="C48"/>
  <c r="C23"/>
  <c r="C18"/>
  <c r="C43" l="1"/>
  <c r="C32" l="1"/>
  <c r="C35" l="1"/>
  <c r="C24"/>
  <c r="C26"/>
  <c r="C39" l="1"/>
  <c r="C31" l="1"/>
  <c r="C34" l="1"/>
  <c r="C30" l="1"/>
  <c r="C20" l="1"/>
  <c r="C22"/>
  <c r="C49" l="1"/>
  <c r="C21" l="1"/>
  <c r="C27" l="1"/>
  <c r="C29" l="1"/>
  <c r="C33"/>
  <c r="C28"/>
  <c r="C13" l="1"/>
  <c r="C12" l="1"/>
  <c r="C41" l="1"/>
  <c r="C44" l="1"/>
  <c r="C36" l="1"/>
  <c r="C16" l="1"/>
  <c r="C40" l="1"/>
  <c r="C14"/>
  <c r="C42" l="1"/>
  <c r="C38" l="1"/>
  <c r="C19" l="1"/>
  <c r="C17" l="1"/>
  <c r="C7" l="1"/>
  <c r="D42" l="1"/>
  <c r="M8"/>
  <c r="D41"/>
  <c r="D34"/>
  <c r="D36"/>
  <c r="D38"/>
  <c r="D23"/>
  <c r="N8"/>
  <c r="D14"/>
  <c r="D45"/>
  <c r="D48"/>
  <c r="D24"/>
  <c r="Q3"/>
  <c r="D12"/>
  <c r="D13"/>
  <c r="D35"/>
  <c r="D7"/>
  <c r="E7" s="1"/>
  <c r="N9"/>
  <c r="D46"/>
  <c r="D39"/>
  <c r="D22"/>
  <c r="D50"/>
  <c r="D19"/>
  <c r="D44"/>
  <c r="D21"/>
  <c r="D32"/>
  <c r="D27"/>
  <c r="D47"/>
  <c r="D37"/>
  <c r="D49"/>
  <c r="D28"/>
  <c r="D18"/>
  <c r="D43"/>
  <c r="D29"/>
  <c r="D26"/>
  <c r="D15"/>
  <c r="D16"/>
  <c r="D40"/>
  <c r="D25"/>
  <c r="D31"/>
  <c r="D33"/>
  <c r="M9"/>
  <c r="D20"/>
  <c r="D30"/>
  <c r="D17"/>
  <c r="M10" l="1"/>
  <c r="N10"/>
  <c r="M11" l="1"/>
  <c r="N11"/>
  <c r="M12" l="1"/>
  <c r="N12"/>
  <c r="M13" l="1"/>
  <c r="N13"/>
  <c r="N14" l="1"/>
  <c r="M14"/>
  <c r="M15" l="1"/>
  <c r="N15"/>
  <c r="N16" l="1"/>
  <c r="M16"/>
  <c r="N17" l="1"/>
  <c r="M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M26" l="1"/>
  <c r="N26"/>
  <c r="M27" l="1"/>
  <c r="N27"/>
  <c r="M28" l="1"/>
  <c r="N28"/>
  <c r="N29" l="1"/>
  <c r="M29"/>
  <c r="M30" l="1"/>
  <c r="N30"/>
  <c r="M31" l="1"/>
  <c r="N31"/>
  <c r="N32" l="1"/>
  <c r="M32"/>
  <c r="N33" l="1"/>
  <c r="M33"/>
  <c r="N34" l="1"/>
  <c r="M34"/>
  <c r="M35" l="1"/>
  <c r="N35"/>
  <c r="M36" l="1"/>
  <c r="N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<sst xmlns="http://schemas.openxmlformats.org/spreadsheetml/2006/main" count="100" uniqueCount="62">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</sst>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1137.9302778843178</c:v>
                </c:pt>
                <c:pt idx="1">
                  <c:v>1121.4038539137855</c:v>
                </c:pt>
                <c:pt idx="2">
                  <c:v>224.14706698399479</c:v>
                </c:pt>
                <c:pt idx="3">
                  <c:v>202.79</c:v>
                </c:pt>
                <c:pt idx="4">
                  <c:v>841.90888397026345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1121.4038539137855</v>
          </cell>
        </row>
      </sheetData>
      <sheetData sheetId="1">
        <row r="4">
          <cell r="J4">
            <v>1137.9302778843178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3.4491365947896675</v>
          </cell>
        </row>
      </sheetData>
      <sheetData sheetId="4">
        <row r="46">
          <cell r="M46">
            <v>104.06999999999998</v>
          </cell>
          <cell r="O46">
            <v>3.9572379710111782</v>
          </cell>
        </row>
      </sheetData>
      <sheetData sheetId="5">
        <row r="4">
          <cell r="C4">
            <v>-40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42.907361099459543</v>
          </cell>
        </row>
      </sheetData>
      <sheetData sheetId="8">
        <row r="4">
          <cell r="J4">
            <v>8.5197182462845422</v>
          </cell>
        </row>
      </sheetData>
      <sheetData sheetId="9">
        <row r="4">
          <cell r="J4">
            <v>19.343688921361167</v>
          </cell>
        </row>
      </sheetData>
      <sheetData sheetId="10">
        <row r="4">
          <cell r="J4">
            <v>11.496316870182921</v>
          </cell>
        </row>
      </sheetData>
      <sheetData sheetId="11">
        <row r="4">
          <cell r="J4">
            <v>57.043416365712105</v>
          </cell>
        </row>
      </sheetData>
      <sheetData sheetId="12">
        <row r="4">
          <cell r="J4">
            <v>2.3599729740814932</v>
          </cell>
        </row>
      </sheetData>
      <sheetData sheetId="13">
        <row r="4">
          <cell r="J4">
            <v>156.9579972590098</v>
          </cell>
        </row>
      </sheetData>
      <sheetData sheetId="14">
        <row r="4">
          <cell r="J4">
            <v>5.1790481988124535</v>
          </cell>
        </row>
      </sheetData>
      <sheetData sheetId="15">
        <row r="4">
          <cell r="J4">
            <v>37.574490257475205</v>
          </cell>
        </row>
      </sheetData>
      <sheetData sheetId="16">
        <row r="4">
          <cell r="J4">
            <v>5.4484245471245103</v>
          </cell>
        </row>
      </sheetData>
      <sheetData sheetId="17">
        <row r="4">
          <cell r="J4">
            <v>10.428259583190847</v>
          </cell>
        </row>
      </sheetData>
      <sheetData sheetId="18">
        <row r="4">
          <cell r="J4">
            <v>12.602310716199852</v>
          </cell>
        </row>
      </sheetData>
      <sheetData sheetId="19">
        <row r="4">
          <cell r="J4">
            <v>7.794972687248757</v>
          </cell>
        </row>
      </sheetData>
      <sheetData sheetId="20">
        <row r="4">
          <cell r="J4">
            <v>11.553467255325451</v>
          </cell>
        </row>
      </sheetData>
      <sheetData sheetId="21">
        <row r="4">
          <cell r="J4">
            <v>2.6074779196602655</v>
          </cell>
        </row>
      </sheetData>
      <sheetData sheetId="22">
        <row r="4">
          <cell r="J4">
            <v>39.810980864024742</v>
          </cell>
        </row>
      </sheetData>
      <sheetData sheetId="23">
        <row r="4">
          <cell r="J4">
            <v>42.314359711348608</v>
          </cell>
        </row>
      </sheetData>
      <sheetData sheetId="24">
        <row r="4">
          <cell r="J4">
            <v>38.545273549463573</v>
          </cell>
        </row>
      </sheetData>
      <sheetData sheetId="25">
        <row r="4">
          <cell r="J4">
            <v>43.852542346571369</v>
          </cell>
        </row>
      </sheetData>
      <sheetData sheetId="26">
        <row r="4">
          <cell r="J4">
            <v>3.6633270110353315</v>
          </cell>
        </row>
      </sheetData>
      <sheetData sheetId="27">
        <row r="4">
          <cell r="J4">
            <v>224.14706698399479</v>
          </cell>
        </row>
      </sheetData>
      <sheetData sheetId="28">
        <row r="4">
          <cell r="J4">
            <v>0.96719792200175081</v>
          </cell>
        </row>
      </sheetData>
      <sheetData sheetId="29">
        <row r="4">
          <cell r="J4">
            <v>11.69110005834623</v>
          </cell>
        </row>
      </sheetData>
      <sheetData sheetId="30">
        <row r="4">
          <cell r="J4">
            <v>18.905155433121624</v>
          </cell>
        </row>
      </sheetData>
      <sheetData sheetId="31">
        <row r="4">
          <cell r="J4">
            <v>3.9797846907597614</v>
          </cell>
        </row>
      </sheetData>
      <sheetData sheetId="32">
        <row r="4">
          <cell r="J4">
            <v>2.2560836650272487</v>
          </cell>
        </row>
      </sheetData>
      <sheetData sheetId="33">
        <row r="4">
          <cell r="J4">
            <v>2.4375921727176695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f>29.59+9.93</f>
        <v>39.519999999999996</v>
      </c>
      <c r="M2" t="s">
        <v>61</v>
      </c>
      <c r="N2" s="9">
        <v>202.79</v>
      </c>
      <c r="P2" t="s">
        <v>8</v>
      </c>
      <c r="Q2" s="10">
        <f>N2+K2+H2</f>
        <v>242.5</v>
      </c>
      <c r="S2" s="7" t="s">
        <v>1</v>
      </c>
      <c r="T2" s="7">
        <f>2.4*3</f>
        <v>7.1999999999999993</v>
      </c>
    </row>
    <row r="3" spans="2:20">
      <c r="B3" s="26"/>
      <c r="C3" s="11"/>
      <c r="D3" s="7"/>
      <c r="E3" s="7"/>
      <c r="Q3" s="30">
        <f>Q2/C7</f>
        <v>6.8199497243979473E-2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3555.7446872734454</v>
      </c>
      <c r="D7" s="20">
        <f>(C7*[1]Feuil1!$K$2-C4)/C4</f>
        <v>0.32591922981728327</v>
      </c>
      <c r="E7" s="31">
        <f>C7-C7/(1+D7)</f>
        <v>874.0242571659187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1137.9302778843178</v>
      </c>
    </row>
    <row r="9" spans="2:20">
      <c r="M9" s="17" t="str">
        <f>IF(C13&gt;C7*[2]Params!F8,B13,"Others")</f>
        <v>ETH</v>
      </c>
      <c r="N9" s="18">
        <f>IF(C13&gt;C7*0.1,C13,C7)</f>
        <v>1121.4038539137855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224.14706698399479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FDUSD</v>
      </c>
      <c r="N11" s="18">
        <f>IF(OR(M10="",M10="Others"),"",IF(C15&gt;$C$7*[2]Params!F$8,C15,SUM(C15:C39)))</f>
        <v>202.79</v>
      </c>
    </row>
    <row r="12" spans="2:20">
      <c r="B12" s="7" t="s">
        <v>4</v>
      </c>
      <c r="C12" s="1">
        <f>[2]BTC!J4</f>
        <v>1137.9302778843178</v>
      </c>
      <c r="D12" s="20">
        <f>C12/$C$7</f>
        <v>0.32002586742438072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841.90888397026345</v>
      </c>
    </row>
    <row r="13" spans="2:20">
      <c r="B13" s="7" t="s">
        <v>19</v>
      </c>
      <c r="C13" s="1">
        <f>[2]ETH!J4</f>
        <v>1121.4038539137855</v>
      </c>
      <c r="D13" s="20">
        <f t="shared" ref="D13:D50" si="0">C13/$C$7</f>
        <v>0.31537805791497392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224.14706698399479</v>
      </c>
      <c r="D14" s="20">
        <f t="shared" si="0"/>
        <v>6.3038009389777466E-2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61</v>
      </c>
      <c r="C15" s="1">
        <f>$N$2</f>
        <v>202.79</v>
      </c>
      <c r="D15" s="20">
        <f t="shared" si="0"/>
        <v>5.703165379837772E-2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156.9579972590098</v>
      </c>
      <c r="D16" s="20">
        <f t="shared" si="0"/>
        <v>4.4142088665923201E-2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104.06999999999998</v>
      </c>
      <c r="D17" s="20">
        <f t="shared" si="0"/>
        <v>2.9268130631673991E-2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1.9447403028540953E-2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57.043416365712105</v>
      </c>
      <c r="D19" s="20">
        <f>C19/$C$7</f>
        <v>1.6042607493693017E-2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38</v>
      </c>
      <c r="C20" s="9">
        <f>[2]NEAR!$J$4</f>
        <v>43.852542346571369</v>
      </c>
      <c r="D20" s="20">
        <f t="shared" si="0"/>
        <v>1.233287150889273E-2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42.907361099459543</v>
      </c>
      <c r="D21" s="20">
        <f t="shared" si="0"/>
        <v>1.206705342288257E-2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32</v>
      </c>
      <c r="C22" s="9">
        <f>[2]MATIC!$J$4</f>
        <v>42.314359711348608</v>
      </c>
      <c r="D22" s="20">
        <f t="shared" si="0"/>
        <v>1.190028065366959E-2</v>
      </c>
      <c r="M22" s="17" t="str">
        <f>IF(OR(M21="",M21="Others"),"",IF(C26&gt;C7*[2]Params!F8,B26,"Others"))</f>
        <v/>
      </c>
      <c r="N22" s="18"/>
    </row>
    <row r="23" spans="2:17">
      <c r="B23" s="7" t="s">
        <v>22</v>
      </c>
      <c r="C23" s="1">
        <f>-[2]BIGTIME!$C$4</f>
        <v>40</v>
      </c>
      <c r="D23" s="20">
        <f t="shared" si="0"/>
        <v>1.1249401607254347E-2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7" t="s">
        <v>49</v>
      </c>
      <c r="C24" s="1">
        <f>[2]LUNC!J4</f>
        <v>39.810980864024742</v>
      </c>
      <c r="D24" s="20">
        <f t="shared" si="0"/>
        <v>1.11962428029533E-2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6</v>
      </c>
      <c r="C25" s="1">
        <f>$K$2</f>
        <v>39.519999999999996</v>
      </c>
      <c r="D25" s="20">
        <f t="shared" si="0"/>
        <v>1.1114408787967293E-2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57</v>
      </c>
      <c r="C26" s="9">
        <f>[2]MINA!$J$4</f>
        <v>38.545273549463573</v>
      </c>
      <c r="D26" s="20">
        <f t="shared" si="0"/>
        <v>1.0840281555484849E-2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42</v>
      </c>
      <c r="C27" s="1">
        <f>[2]DOT!$J$4</f>
        <v>37.574490257475205</v>
      </c>
      <c r="D27" s="20">
        <f t="shared" si="0"/>
        <v>1.0567263277355108E-2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19.343688921361167</v>
      </c>
      <c r="D28" s="20">
        <f t="shared" si="0"/>
        <v>5.4401231310547103E-3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41</v>
      </c>
      <c r="C29" s="1">
        <f>[2]XRP!$J$4</f>
        <v>18.905155433121624</v>
      </c>
      <c r="D29" s="20">
        <f t="shared" si="0"/>
        <v>5.3167921478687909E-3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52</v>
      </c>
      <c r="C30" s="9">
        <f>[2]LDO!$J$4</f>
        <v>12.602310716199852</v>
      </c>
      <c r="D30" s="20">
        <f t="shared" si="0"/>
        <v>3.5442113606484324E-3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55</v>
      </c>
      <c r="C31" s="9">
        <f>[2]UNI!$J$4</f>
        <v>11.69110005834623</v>
      </c>
      <c r="D31" s="20">
        <f t="shared" si="0"/>
        <v>3.2879469946732864E-3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11.553467255325451</v>
      </c>
      <c r="D32" s="20">
        <f t="shared" si="0"/>
        <v>3.2492398277854649E-3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31</v>
      </c>
      <c r="C33" s="9">
        <f>[2]ATOM!$J$4</f>
        <v>11.496316870182921</v>
      </c>
      <c r="D33" s="20">
        <f t="shared" si="0"/>
        <v>3.2331671369235254E-3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10.428259583190847</v>
      </c>
      <c r="D34" s="20">
        <f t="shared" si="0"/>
        <v>2.9327920029003163E-3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46</v>
      </c>
      <c r="C35" s="9">
        <f>[2]ALGO!$J$4</f>
        <v>8.5197182462845422</v>
      </c>
      <c r="D35" s="20">
        <f t="shared" si="0"/>
        <v>2.3960433033276877E-3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7.794972687248757</v>
      </c>
      <c r="D36" s="20">
        <f t="shared" si="0"/>
        <v>2.1922194569109973E-3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7.1999999999999993</v>
      </c>
      <c r="D37" s="20">
        <f t="shared" si="0"/>
        <v>2.0248922893057824E-3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33</v>
      </c>
      <c r="C38" s="1">
        <f>[2]EGLD!$J$4</f>
        <v>5.4484245471245103</v>
      </c>
      <c r="D38" s="20">
        <f t="shared" si="0"/>
        <v>1.5322878964356625E-3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5.1790481988124535</v>
      </c>
      <c r="D39" s="20">
        <f t="shared" si="0"/>
        <v>1.4565298282942136E-3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3.9797846907597614</v>
      </c>
      <c r="D40" s="20">
        <f t="shared" si="0"/>
        <v>1.1192549074189775E-3</v>
      </c>
    </row>
    <row r="41" spans="2:14">
      <c r="B41" s="22" t="s">
        <v>56</v>
      </c>
      <c r="C41" s="9">
        <f>[2]SHIB!$J$4</f>
        <v>3.6633270110353315</v>
      </c>
      <c r="D41" s="20">
        <f t="shared" si="0"/>
        <v>1.030255919145978E-3</v>
      </c>
    </row>
    <row r="42" spans="2:14">
      <c r="B42" s="7" t="s">
        <v>28</v>
      </c>
      <c r="C42" s="1">
        <f>[2]ATLAS!O46</f>
        <v>3.9572379710111782</v>
      </c>
      <c r="D42" s="20">
        <f t="shared" si="0"/>
        <v>1.112913979784527E-3</v>
      </c>
    </row>
    <row r="43" spans="2:14">
      <c r="B43" s="7" t="s">
        <v>25</v>
      </c>
      <c r="C43" s="1">
        <f>[2]POLIS!J4</f>
        <v>3.4491365947896675</v>
      </c>
      <c r="D43" s="20">
        <f t="shared" si="0"/>
        <v>9.7001806882666671E-4</v>
      </c>
    </row>
    <row r="44" spans="2:14">
      <c r="B44" s="22" t="s">
        <v>23</v>
      </c>
      <c r="C44" s="9">
        <f>[2]LUNA!J4</f>
        <v>2.6074779196602655</v>
      </c>
      <c r="D44" s="20">
        <f t="shared" si="0"/>
        <v>7.3331415750766023E-4</v>
      </c>
    </row>
    <row r="45" spans="2:14">
      <c r="B45" s="22" t="s">
        <v>40</v>
      </c>
      <c r="C45" s="9">
        <f>[2]SHPING!$J$4</f>
        <v>2.4375921727176695</v>
      </c>
      <c r="D45" s="20">
        <f t="shared" si="0"/>
        <v>6.8553633264001909E-4</v>
      </c>
    </row>
    <row r="46" spans="2:14">
      <c r="B46" s="22" t="s">
        <v>36</v>
      </c>
      <c r="C46" s="9">
        <f>[2]AMP!$J$4</f>
        <v>2.3599729740814932</v>
      </c>
      <c r="D46" s="20">
        <f t="shared" si="0"/>
        <v>6.6370709419272928E-4</v>
      </c>
    </row>
    <row r="47" spans="2:14">
      <c r="B47" s="22" t="s">
        <v>50</v>
      </c>
      <c r="C47" s="9">
        <f>[2]KAVA!$J$4</f>
        <v>2.2560836650272487</v>
      </c>
      <c r="D47" s="20">
        <f t="shared" si="0"/>
        <v>6.344897801864452E-4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4.7719781627547219E-4</v>
      </c>
    </row>
    <row r="49" spans="2:4">
      <c r="B49" s="22" t="s">
        <v>43</v>
      </c>
      <c r="C49" s="9">
        <f>[2]TRX!$J$4</f>
        <v>0.96719792200175081</v>
      </c>
      <c r="D49" s="20">
        <f t="shared" si="0"/>
        <v>2.7200994645748896E-4</v>
      </c>
    </row>
    <row r="50" spans="2:4">
      <c r="B50" s="7" t="s">
        <v>5</v>
      </c>
      <c r="C50" s="1">
        <f>H$2</f>
        <v>0.19</v>
      </c>
      <c r="D50" s="20">
        <f t="shared" si="0"/>
        <v>5.3434657634458144E-5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2023-12-01T07:30:14Z</dcterms:modified>
</cp:coreProperties>
</file>