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46" l="1"/>
  <c r="C25"/>
  <c r="C29" l="1"/>
  <c r="T2"/>
  <c r="C25" i="2" l="1"/>
  <c r="C35" i="1" l="1"/>
  <c r="C4"/>
  <c r="C38"/>
  <c r="C28"/>
  <c r="Q2" l="1"/>
  <c r="C45" l="1"/>
  <c r="C48" l="1"/>
  <c r="C44" l="1"/>
  <c r="C43" l="1"/>
  <c r="C17" l="1"/>
  <c r="C39" l="1"/>
  <c r="C50" l="1"/>
  <c r="C33" l="1"/>
  <c r="C49"/>
  <c r="C24"/>
  <c r="C47"/>
  <c r="C36"/>
  <c r="C37"/>
  <c r="C40"/>
  <c r="C18"/>
  <c r="C30"/>
  <c r="C26" l="1"/>
  <c r="C42"/>
  <c r="C23"/>
  <c r="C32"/>
  <c r="C41"/>
  <c r="C34"/>
  <c r="C27"/>
  <c r="C22"/>
  <c r="C20"/>
  <c r="C14"/>
  <c r="C21"/>
  <c r="C19"/>
  <c r="C12" l="1"/>
  <c r="C16"/>
  <c r="C13" l="1"/>
  <c r="C31" l="1"/>
  <c r="C15" l="1"/>
  <c r="C7" l="1"/>
  <c r="D49" l="1"/>
  <c r="D27"/>
  <c r="D38"/>
  <c r="N8"/>
  <c r="D41"/>
  <c r="D45"/>
  <c r="D17"/>
  <c r="D23"/>
  <c r="D44"/>
  <c r="D32"/>
  <c r="Q3"/>
  <c r="D21"/>
  <c r="D36"/>
  <c r="D22"/>
  <c r="D39"/>
  <c r="D25"/>
  <c r="D34"/>
  <c r="D18"/>
  <c r="D19"/>
  <c r="D35"/>
  <c r="D29"/>
  <c r="M9"/>
  <c r="D24"/>
  <c r="M8"/>
  <c r="D26"/>
  <c r="D16"/>
  <c r="D43"/>
  <c r="D50"/>
  <c r="D12"/>
  <c r="D37"/>
  <c r="D42"/>
  <c r="N9"/>
  <c r="D47"/>
  <c r="D33"/>
  <c r="D20"/>
  <c r="D48"/>
  <c r="D46"/>
  <c r="D28"/>
  <c r="D40"/>
  <c r="D31"/>
  <c r="D7"/>
  <c r="E7" s="1"/>
  <c r="D14"/>
  <c r="D13"/>
  <c r="D30"/>
  <c r="D15"/>
  <c r="N10" l="1"/>
  <c r="M10"/>
  <c r="N11" l="1"/>
  <c r="M11"/>
  <c r="N12" l="1"/>
  <c r="M12"/>
  <c r="M13" l="1"/>
  <c r="N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N26" l="1"/>
  <c r="M26"/>
  <c r="M27" l="1"/>
  <c r="N27"/>
  <c r="N28" l="1"/>
  <c r="M28"/>
  <c r="M29" l="1"/>
  <c r="N29"/>
  <c r="N30" l="1"/>
  <c r="M30"/>
  <c r="N31" l="1"/>
  <c r="M31"/>
  <c r="N32" l="1"/>
  <c r="M32"/>
  <c r="M33" l="1"/>
  <c r="N33"/>
  <c r="M34" l="1"/>
  <c r="N34"/>
  <c r="N35" l="1"/>
  <c r="M35"/>
  <c r="M36" l="1"/>
  <c r="N36"/>
  <c r="N37" l="1"/>
  <c r="M37"/>
  <c r="M38" l="1"/>
  <c r="N38"/>
  <c r="N39" l="1"/>
  <c r="M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<sst xmlns="http://schemas.openxmlformats.org/spreadsheetml/2006/main" count="97" uniqueCount="60">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</sst>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936.96290573166868</c:v>
                </c:pt>
                <c:pt idx="1">
                  <c:v>868.9549688118658</c:v>
                </c:pt>
                <c:pt idx="2">
                  <c:v>853.45108593165003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936.96290573166868</v>
          </cell>
        </row>
      </sheetData>
      <sheetData sheetId="1">
        <row r="4">
          <cell r="J4">
            <v>868.9549688118658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0.8467797196047484</v>
          </cell>
        </row>
      </sheetData>
      <sheetData sheetId="4">
        <row r="46">
          <cell r="M46">
            <v>79.390000000000015</v>
          </cell>
          <cell r="O46">
            <v>0.67792098646920884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26.578651503072926</v>
          </cell>
        </row>
      </sheetData>
      <sheetData sheetId="8">
        <row r="4">
          <cell r="J4">
            <v>7.1817244558958642</v>
          </cell>
        </row>
      </sheetData>
      <sheetData sheetId="9">
        <row r="4">
          <cell r="J4">
            <v>15.7565445478199</v>
          </cell>
        </row>
      </sheetData>
      <sheetData sheetId="10">
        <row r="4">
          <cell r="J4">
            <v>11.256069490345645</v>
          </cell>
        </row>
      </sheetData>
      <sheetData sheetId="11">
        <row r="4">
          <cell r="J4">
            <v>31.131476066099118</v>
          </cell>
        </row>
      </sheetData>
      <sheetData sheetId="12">
        <row r="4">
          <cell r="J4">
            <v>1.9492515681479945</v>
          </cell>
        </row>
      </sheetData>
      <sheetData sheetId="13">
        <row r="4">
          <cell r="J4">
            <v>194.14701934291236</v>
          </cell>
        </row>
      </sheetData>
      <sheetData sheetId="14">
        <row r="4">
          <cell r="J4">
            <v>4.0177762828106571</v>
          </cell>
        </row>
      </sheetData>
      <sheetData sheetId="15">
        <row r="4">
          <cell r="J4">
            <v>28.800170570567232</v>
          </cell>
        </row>
      </sheetData>
      <sheetData sheetId="16">
        <row r="4">
          <cell r="J4">
            <v>4.2094997252874808</v>
          </cell>
        </row>
      </sheetData>
      <sheetData sheetId="17">
        <row r="4">
          <cell r="J4">
            <v>5.5435603007940379</v>
          </cell>
        </row>
      </sheetData>
      <sheetData sheetId="18">
        <row r="4">
          <cell r="J4">
            <v>7.810940669739546</v>
          </cell>
        </row>
      </sheetData>
      <sheetData sheetId="19">
        <row r="4">
          <cell r="J4">
            <v>6.4019879883408066</v>
          </cell>
        </row>
      </sheetData>
      <sheetData sheetId="20">
        <row r="4">
          <cell r="J4">
            <v>9.0269856122608854</v>
          </cell>
        </row>
      </sheetData>
      <sheetData sheetId="21">
        <row r="4">
          <cell r="J4">
            <v>1.3124068274924676</v>
          </cell>
        </row>
      </sheetData>
      <sheetData sheetId="22">
        <row r="4">
          <cell r="J4">
            <v>27.337343771953371</v>
          </cell>
        </row>
      </sheetData>
      <sheetData sheetId="23">
        <row r="4">
          <cell r="J4">
            <v>30.863191046496098</v>
          </cell>
        </row>
      </sheetData>
      <sheetData sheetId="24">
        <row r="4">
          <cell r="J4">
            <v>24.583057637351004</v>
          </cell>
        </row>
      </sheetData>
      <sheetData sheetId="25">
        <row r="4">
          <cell r="J4">
            <v>25.962392226977489</v>
          </cell>
        </row>
      </sheetData>
      <sheetData sheetId="26">
        <row r="4">
          <cell r="J4">
            <v>3.1872679229203493</v>
          </cell>
        </row>
      </sheetData>
      <sheetData sheetId="27">
        <row r="4">
          <cell r="J4">
            <v>154.18078026037608</v>
          </cell>
        </row>
      </sheetData>
      <sheetData sheetId="28">
        <row r="4">
          <cell r="J4">
            <v>0.72333904194280252</v>
          </cell>
        </row>
      </sheetData>
      <sheetData sheetId="29">
        <row r="4">
          <cell r="J4">
            <v>7.8704085947896161</v>
          </cell>
        </row>
      </sheetData>
      <sheetData sheetId="30">
        <row r="4">
          <cell r="J4">
            <v>20.231571652858506</v>
          </cell>
        </row>
      </sheetData>
      <sheetData sheetId="31">
        <row r="4">
          <cell r="J4">
            <v>4.8045435263326928</v>
          </cell>
        </row>
      </sheetData>
      <sheetData sheetId="32">
        <row r="4">
          <cell r="J4">
            <v>2.7263480860046632</v>
          </cell>
        </row>
      </sheetData>
      <sheetData sheetId="33">
        <row r="4">
          <cell r="J4">
            <v>1.8102310160370154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13.11+69.33-68.88</f>
        <v>13.560000000000002</v>
      </c>
      <c r="J2" t="s">
        <v>6</v>
      </c>
      <c r="K2" s="9">
        <v>16.306000000000001</v>
      </c>
      <c r="M2" t="s">
        <v>7</v>
      </c>
      <c r="N2" s="9">
        <f>4.05+3.46</f>
        <v>7.51</v>
      </c>
      <c r="P2" t="s">
        <v>8</v>
      </c>
      <c r="Q2" s="10">
        <f>N2+K2+H2</f>
        <v>37.376000000000005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1.3933133168117905E-2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2682.5265752519017</v>
      </c>
      <c r="D7" s="20">
        <f>(C7*[1]Feuil1!$K$2-C4)/C4</f>
        <v>3.0879051475250545E-2</v>
      </c>
      <c r="E7" s="31">
        <f>C7-C7/(1+D7)</f>
        <v>80.352662208423681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936.96290573166868</v>
      </c>
    </row>
    <row r="9" spans="2:20">
      <c r="M9" s="17" t="str">
        <f>IF(C13&gt;C7*[2]Params!F8,B13,"Others")</f>
        <v>BTC</v>
      </c>
      <c r="N9" s="18">
        <f>IF(C13&gt;C7*0.1,C13,C7)</f>
        <v>868.9549688118658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853.45108593165003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936.96290573166868</v>
      </c>
      <c r="D12" s="20">
        <f>C12/$C$7</f>
        <v>0.34928373659958373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868.9549688118658</v>
      </c>
      <c r="D13" s="20">
        <f t="shared" ref="D13:D50" si="0">C13/$C$7</f>
        <v>0.32393154156553577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154.18078026037608</v>
      </c>
      <c r="D14" s="20">
        <f t="shared" si="0"/>
        <v>5.7475956317747864E-2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194.14701934291236</v>
      </c>
      <c r="D15" s="20">
        <f t="shared" si="0"/>
        <v>7.2374686287937723E-2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20">
        <f t="shared" si="0"/>
        <v>2.9595233364107465E-2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2.5777936605718994E-2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31.131476066099118</v>
      </c>
      <c r="D18" s="20">
        <f>C18/$C$7</f>
        <v>1.1605281510836748E-2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30.863191046496098</v>
      </c>
      <c r="D19" s="20">
        <f>C19/$C$7</f>
        <v>1.1505269446807961E-2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42</v>
      </c>
      <c r="C20" s="1">
        <f>[2]DOT!$J$4</f>
        <v>28.800170570567232</v>
      </c>
      <c r="D20" s="20">
        <f t="shared" si="0"/>
        <v>1.0736210718755978E-2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49</v>
      </c>
      <c r="C21" s="1">
        <f>[2]LUNC!J4</f>
        <v>27.337343771953371</v>
      </c>
      <c r="D21" s="20">
        <f t="shared" si="0"/>
        <v>1.019089392222937E-2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26.578651503072926</v>
      </c>
      <c r="D22" s="20">
        <f t="shared" si="0"/>
        <v>9.9080664282243189E-3</v>
      </c>
      <c r="M22" s="17" t="str">
        <f>IF(OR(M21="",M21="Others"),"",IF(C26&gt;C7*[2]Params!F8,B26,"Others"))</f>
        <v/>
      </c>
      <c r="N22" s="18"/>
    </row>
    <row r="23" spans="2:17">
      <c r="B23" s="22" t="s">
        <v>57</v>
      </c>
      <c r="C23" s="9">
        <f>[2]MINA!$J$4</f>
        <v>24.583057637351004</v>
      </c>
      <c r="D23" s="20">
        <f t="shared" si="0"/>
        <v>9.1641431865563307E-3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25.962392226977489</v>
      </c>
      <c r="D24" s="20">
        <f t="shared" si="0"/>
        <v>9.6783355164112399E-3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22.666666666666668</v>
      </c>
      <c r="D25" s="20">
        <f t="shared" si="0"/>
        <v>8.4497454287244707E-3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20.231571652858506</v>
      </c>
      <c r="D26" s="20">
        <f t="shared" si="0"/>
        <v>7.5419836804258567E-3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15.7565445478199</v>
      </c>
      <c r="D27" s="20">
        <f t="shared" si="0"/>
        <v>5.873770158769177E-3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16.306000000000001</v>
      </c>
      <c r="D28" s="20">
        <f t="shared" si="0"/>
        <v>6.0785977482697602E-3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5</v>
      </c>
      <c r="C29" s="1">
        <f>H$2</f>
        <v>13.560000000000002</v>
      </c>
      <c r="D29" s="20">
        <f t="shared" si="0"/>
        <v>5.0549359417722288E-3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31</v>
      </c>
      <c r="C30" s="9">
        <f>[2]ATOM!$J$4</f>
        <v>11.256069490345645</v>
      </c>
      <c r="D30" s="20">
        <f t="shared" si="0"/>
        <v>4.1960700759464606E-3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9.0269856122608854</v>
      </c>
      <c r="D31" s="20">
        <f t="shared" si="0"/>
        <v>3.3651057534866023E-3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52</v>
      </c>
      <c r="C32" s="9">
        <f>[2]LDO!$J$4</f>
        <v>7.810940669739546</v>
      </c>
      <c r="D32" s="20">
        <f t="shared" si="0"/>
        <v>2.9117850096251376E-3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7.8704085947896161</v>
      </c>
      <c r="D33" s="20">
        <f t="shared" si="0"/>
        <v>2.9339536343831181E-3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46</v>
      </c>
      <c r="C34" s="9">
        <f>[2]ALGO!$J$4</f>
        <v>7.1817244558958642</v>
      </c>
      <c r="D34" s="20">
        <f t="shared" si="0"/>
        <v>2.6772239731572712E-3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7" t="s">
        <v>7</v>
      </c>
      <c r="C35" s="1">
        <f>$N$2</f>
        <v>7.51</v>
      </c>
      <c r="D35" s="20">
        <f t="shared" si="0"/>
        <v>2.7995994780759164E-3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6.4019879883408066</v>
      </c>
      <c r="D36" s="20">
        <f t="shared" si="0"/>
        <v>2.3865515620249281E-3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5.5435603007940379</v>
      </c>
      <c r="D37" s="20">
        <f t="shared" si="0"/>
        <v>2.0665444107570386E-3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2.0130275874314183E-3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4.8045435263326928</v>
      </c>
      <c r="D39" s="20">
        <f t="shared" si="0"/>
        <v>1.7910516043560627E-3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4.2094997252874808</v>
      </c>
      <c r="D40" s="20">
        <f t="shared" si="0"/>
        <v>1.5692294585719767E-3</v>
      </c>
    </row>
    <row r="41" spans="2:14">
      <c r="B41" s="22" t="s">
        <v>51</v>
      </c>
      <c r="C41" s="9">
        <f>[2]DOGE!$J$4</f>
        <v>4.0177762828106571</v>
      </c>
      <c r="D41" s="20">
        <f t="shared" si="0"/>
        <v>1.497758240263983E-3</v>
      </c>
    </row>
    <row r="42" spans="2:14">
      <c r="B42" s="22" t="s">
        <v>56</v>
      </c>
      <c r="C42" s="9">
        <f>[2]SHIB!$J$4</f>
        <v>3.1872679229203493</v>
      </c>
      <c r="D42" s="20">
        <f t="shared" si="0"/>
        <v>1.1881589365507219E-3</v>
      </c>
    </row>
    <row r="43" spans="2:14">
      <c r="B43" s="22" t="s">
        <v>50</v>
      </c>
      <c r="C43" s="9">
        <f>[2]KAVA!$J$4</f>
        <v>2.7263480860046632</v>
      </c>
      <c r="D43" s="20">
        <f t="shared" si="0"/>
        <v>1.0163359092718947E-3</v>
      </c>
    </row>
    <row r="44" spans="2:14">
      <c r="B44" s="22" t="s">
        <v>36</v>
      </c>
      <c r="C44" s="9">
        <f>[2]AMP!$J$4</f>
        <v>1.9492515681479945</v>
      </c>
      <c r="D44" s="20">
        <f t="shared" si="0"/>
        <v>7.2664762620849367E-4</v>
      </c>
    </row>
    <row r="45" spans="2:14">
      <c r="B45" s="22" t="s">
        <v>40</v>
      </c>
      <c r="C45" s="9">
        <f>[2]SHPING!$J$4</f>
        <v>1.8102310160370154</v>
      </c>
      <c r="D45" s="20">
        <f t="shared" si="0"/>
        <v>6.7482314350120697E-4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6.3253561610686489E-4</v>
      </c>
    </row>
    <row r="47" spans="2:14">
      <c r="B47" s="22" t="s">
        <v>23</v>
      </c>
      <c r="C47" s="9">
        <f>[2]LUNA!J4</f>
        <v>1.3124068274924676</v>
      </c>
      <c r="D47" s="20">
        <f t="shared" si="0"/>
        <v>4.8924280549549688E-4</v>
      </c>
    </row>
    <row r="48" spans="2:14">
      <c r="B48" s="7" t="s">
        <v>25</v>
      </c>
      <c r="C48" s="1">
        <f>[2]POLIS!J4</f>
        <v>0.8467797196047484</v>
      </c>
      <c r="D48" s="20">
        <f t="shared" si="0"/>
        <v>3.1566498815588877E-4</v>
      </c>
    </row>
    <row r="49" spans="2:4">
      <c r="B49" s="22" t="s">
        <v>43</v>
      </c>
      <c r="C49" s="9">
        <f>[2]TRX!$J$4</f>
        <v>0.72333904194280252</v>
      </c>
      <c r="D49" s="20">
        <f t="shared" si="0"/>
        <v>2.6964841601797651E-4</v>
      </c>
    </row>
    <row r="50" spans="2:4">
      <c r="B50" s="7" t="s">
        <v>28</v>
      </c>
      <c r="C50" s="1">
        <f>[2]ATLAS!O46</f>
        <v>0.67792098646920884</v>
      </c>
      <c r="D50" s="20">
        <f t="shared" si="0"/>
        <v>2.5271734219652563E-4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2023-07-07T11:39:20Z</dcterms:modified>
</cp:coreProperties>
</file>