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50" l="1"/>
  <c r="C30" l="1"/>
  <c r="C32"/>
  <c r="C42" l="1"/>
  <c r="C41" l="1"/>
  <c r="C28" l="1"/>
  <c r="C49" l="1"/>
  <c r="C39" l="1"/>
  <c r="C17" l="1"/>
  <c r="C15" l="1"/>
  <c r="C24"/>
  <c r="C26" l="1"/>
  <c r="C29"/>
  <c r="C16"/>
  <c r="C27" l="1"/>
  <c r="C12" l="1"/>
  <c r="C44" l="1"/>
  <c r="C31" l="1"/>
  <c r="C38"/>
  <c r="C35"/>
  <c r="C21"/>
  <c r="C13" l="1"/>
  <c r="C22"/>
  <c r="C36" l="1"/>
  <c r="C7" s="1"/>
  <c r="D35" s="1"/>
  <c r="D25" l="1"/>
  <c r="D23"/>
  <c r="D32"/>
  <c r="D40"/>
  <c r="D15"/>
  <c r="D48"/>
  <c r="D7"/>
  <c r="E7" s="1"/>
  <c r="D14"/>
  <c r="D29"/>
  <c r="D39"/>
  <c r="M9"/>
  <c r="D42"/>
  <c r="D45"/>
  <c r="D47"/>
  <c r="D13"/>
  <c r="D19"/>
  <c r="D43"/>
  <c r="D20"/>
  <c r="Q3"/>
  <c r="D26"/>
  <c r="D30"/>
  <c r="M8"/>
  <c r="D28"/>
  <c r="D22"/>
  <c r="D17"/>
  <c r="N9"/>
  <c r="N8"/>
  <c r="D36"/>
  <c r="D44"/>
  <c r="D16"/>
  <c r="D27"/>
  <c r="D46"/>
  <c r="D33"/>
  <c r="D31"/>
  <c r="D18"/>
  <c r="D38"/>
  <c r="D49"/>
  <c r="D34"/>
  <c r="D37"/>
  <c r="D41"/>
  <c r="D24"/>
  <c r="D21"/>
  <c r="D50"/>
  <c r="D12"/>
  <c r="M10"/>
  <c r="N10"/>
  <c r="M11" l="1"/>
  <c r="N11"/>
  <c r="M12" l="1"/>
  <c r="N12"/>
  <c r="N13" l="1"/>
  <c r="M13"/>
  <c r="M14" l="1"/>
  <c r="N14"/>
  <c r="N15" l="1"/>
  <c r="M15"/>
  <c r="N16" l="1"/>
  <c r="M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<sst xmlns="http://schemas.openxmlformats.org/spreadsheetml/2006/main" count="102" uniqueCount="62">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</sst>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1281.4546751678793</c:v>
                </c:pt>
                <c:pt idx="1">
                  <c:v>1214.1626963727028</c:v>
                </c:pt>
                <c:pt idx="2">
                  <c:v>340.33</c:v>
                </c:pt>
                <c:pt idx="3">
                  <c:v>266.82227908590471</c:v>
                </c:pt>
                <c:pt idx="4">
                  <c:v>1041.6154951706592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1214.1626963727028</v>
          </cell>
        </row>
      </sheetData>
      <sheetData sheetId="1">
        <row r="4">
          <cell r="J4">
            <v>1281.4546751678793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3.477817724915218</v>
          </cell>
        </row>
      </sheetData>
      <sheetData sheetId="4">
        <row r="47">
          <cell r="M47">
            <v>135.05000000000001</v>
          </cell>
          <cell r="O47">
            <v>1.6894585200866068</v>
          </cell>
        </row>
      </sheetData>
      <sheetData sheetId="5">
        <row r="4">
          <cell r="C4">
            <v>-114.66666666666667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44.806086304347609</v>
          </cell>
        </row>
      </sheetData>
      <sheetData sheetId="8">
        <row r="4">
          <cell r="J4">
            <v>12.625310569847198</v>
          </cell>
        </row>
      </sheetData>
      <sheetData sheetId="9">
        <row r="4">
          <cell r="J4">
            <v>22.777372489634157</v>
          </cell>
        </row>
      </sheetData>
      <sheetData sheetId="10">
        <row r="4">
          <cell r="J4">
            <v>14.041690928529468</v>
          </cell>
        </row>
      </sheetData>
      <sheetData sheetId="11">
        <row r="4">
          <cell r="J4">
            <v>53.25990750260533</v>
          </cell>
        </row>
      </sheetData>
      <sheetData sheetId="12">
        <row r="4">
          <cell r="J4">
            <v>3.7514788862206463</v>
          </cell>
        </row>
      </sheetData>
      <sheetData sheetId="13">
        <row r="4">
          <cell r="J4">
            <v>176.59349791987805</v>
          </cell>
        </row>
      </sheetData>
      <sheetData sheetId="14">
        <row r="4">
          <cell r="J4">
            <v>5.8709756259894821</v>
          </cell>
        </row>
      </sheetData>
      <sheetData sheetId="15">
        <row r="4">
          <cell r="J4">
            <v>41.386627119323066</v>
          </cell>
        </row>
      </sheetData>
      <sheetData sheetId="16">
        <row r="4">
          <cell r="J4">
            <v>6.147595384390228</v>
          </cell>
        </row>
      </sheetData>
      <sheetData sheetId="17">
        <row r="4">
          <cell r="J4">
            <v>11.721470660174914</v>
          </cell>
        </row>
      </sheetData>
      <sheetData sheetId="18">
        <row r="4">
          <cell r="J4">
            <v>12.908658366578802</v>
          </cell>
        </row>
      </sheetData>
      <sheetData sheetId="19">
        <row r="4">
          <cell r="J4">
            <v>8.0854830824025132</v>
          </cell>
        </row>
      </sheetData>
      <sheetData sheetId="20">
        <row r="4">
          <cell r="J4">
            <v>12.019071388788451</v>
          </cell>
        </row>
      </sheetData>
      <sheetData sheetId="21">
        <row r="4">
          <cell r="J4">
            <v>3.8649572221622917</v>
          </cell>
        </row>
      </sheetData>
      <sheetData sheetId="22">
        <row r="4">
          <cell r="J4">
            <v>22.83124278599945</v>
          </cell>
        </row>
      </sheetData>
      <sheetData sheetId="23">
        <row r="4">
          <cell r="J4">
            <v>49.513232886564353</v>
          </cell>
        </row>
      </sheetData>
      <sheetData sheetId="24">
        <row r="4">
          <cell r="J4">
            <v>41.776346412166006</v>
          </cell>
        </row>
      </sheetData>
      <sheetData sheetId="25">
        <row r="4">
          <cell r="J4">
            <v>44.398611992571453</v>
          </cell>
        </row>
      </sheetData>
      <sheetData sheetId="26">
        <row r="4">
          <cell r="J4">
            <v>4.2862928935260207</v>
          </cell>
        </row>
      </sheetData>
      <sheetData sheetId="27">
        <row r="4">
          <cell r="J4">
            <v>266.82227908590471</v>
          </cell>
        </row>
      </sheetData>
      <sheetData sheetId="28">
        <row r="4">
          <cell r="J4">
            <v>0.97245894296941282</v>
          </cell>
        </row>
      </sheetData>
      <sheetData sheetId="29">
        <row r="4">
          <cell r="J4">
            <v>12.797406742484121</v>
          </cell>
        </row>
      </sheetData>
      <sheetData sheetId="30">
        <row r="4">
          <cell r="J4">
            <v>19.37921596770758</v>
          </cell>
        </row>
      </sheetData>
      <sheetData sheetId="31">
        <row r="4">
          <cell r="J4">
            <v>4.4035141250392948</v>
          </cell>
        </row>
      </sheetData>
      <sheetData sheetId="32">
        <row r="4">
          <cell r="J4">
            <v>2.2649549235746962</v>
          </cell>
        </row>
      </sheetData>
      <sheetData sheetId="33">
        <row r="4">
          <cell r="J4">
            <v>2.5230413300272669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65</f>
        <v>65</v>
      </c>
      <c r="J2" t="s">
        <v>6</v>
      </c>
      <c r="K2" s="9">
        <f>9.93+37.53+0.82</f>
        <v>48.28</v>
      </c>
      <c r="M2" t="s">
        <v>59</v>
      </c>
      <c r="N2" s="9">
        <f>340.33</f>
        <v>340.33</v>
      </c>
      <c r="P2" t="s">
        <v>8</v>
      </c>
      <c r="Q2" s="10">
        <f>N2+K2+H2</f>
        <v>453.61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0.10854025244234088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4179.1868895916587</v>
      </c>
      <c r="D7" s="20">
        <f>(C7*[1]Feuil1!$K$2-C4)/C4</f>
        <v>0.49832066589061008</v>
      </c>
      <c r="E7" s="31">
        <f>C7-C7/(1+D7)</f>
        <v>1389.9395777637019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1281.4546751678793</v>
      </c>
    </row>
    <row r="9" spans="2:20">
      <c r="M9" s="17" t="str">
        <f>IF(C13&gt;C7*[2]Params!F8,B13,"Others")</f>
        <v>ETH</v>
      </c>
      <c r="N9" s="18">
        <f>IF(C13&gt;C7*0.1,C13,C7)</f>
        <v>1214.1626963727028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340.33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266.82227908590471</v>
      </c>
    </row>
    <row r="12" spans="2:20">
      <c r="B12" s="7" t="s">
        <v>4</v>
      </c>
      <c r="C12" s="1">
        <f>[2]BTC!J4</f>
        <v>1281.4546751678793</v>
      </c>
      <c r="D12" s="20">
        <f>C12/$C$7</f>
        <v>0.30662775057018044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1041.6154951706592</v>
      </c>
    </row>
    <row r="13" spans="2:20">
      <c r="B13" s="7" t="s">
        <v>19</v>
      </c>
      <c r="C13" s="1">
        <f>[2]ETH!J4</f>
        <v>1214.1626963727028</v>
      </c>
      <c r="D13" s="20">
        <f t="shared" ref="D13:D50" si="0">C13/$C$7</f>
        <v>0.29052605888398941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340.33</v>
      </c>
      <c r="D14" s="20">
        <f t="shared" si="0"/>
        <v>8.143450125372427E-2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266.82227908590471</v>
      </c>
      <c r="D15" s="20">
        <f t="shared" si="0"/>
        <v>6.3845500604538766E-2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176.59349791987805</v>
      </c>
      <c r="D16" s="20">
        <f t="shared" si="0"/>
        <v>4.2255468009743086E-2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3.2314898464183187E-2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114.66666666666667</v>
      </c>
      <c r="D18" s="20">
        <f>C18/$C$7</f>
        <v>2.7437554169268213E-2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65</v>
      </c>
      <c r="D19" s="20">
        <f>C19/$C$7</f>
        <v>1.555326471804448E-2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1.4967026278672035E-2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53.25990750260533</v>
      </c>
      <c r="D21" s="20">
        <f t="shared" si="0"/>
        <v>1.2744083696101293E-2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49.513232886564353</v>
      </c>
      <c r="D22" s="20">
        <f t="shared" si="0"/>
        <v>1.1847575663552632E-2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1.1552486470572117E-2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44.398611992571453</v>
      </c>
      <c r="D24" s="20">
        <f t="shared" si="0"/>
        <v>1.0623744083603202E-2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41.776346412166006</v>
      </c>
      <c r="D25" s="20">
        <f t="shared" si="0"/>
        <v>9.9962857646330103E-3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44.806086304347609</v>
      </c>
      <c r="D26" s="20">
        <f t="shared" si="0"/>
        <v>1.0721244942631779E-2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41.386627119323066</v>
      </c>
      <c r="D27" s="20">
        <f t="shared" si="0"/>
        <v>9.9030333442127749E-3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22.83124278599945</v>
      </c>
      <c r="D28" s="20">
        <f t="shared" si="0"/>
        <v>5.4630825060398899E-3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22.777372489634157</v>
      </c>
      <c r="D29" s="20">
        <f t="shared" si="0"/>
        <v>5.4501923678889836E-3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19.37921596770758</v>
      </c>
      <c r="D30" s="20">
        <f t="shared" si="0"/>
        <v>4.6370780919063161E-3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12.797406742484121</v>
      </c>
      <c r="D31" s="20">
        <f t="shared" si="0"/>
        <v>3.0621762272360436E-3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14.041690928529468</v>
      </c>
      <c r="D32" s="20">
        <f t="shared" si="0"/>
        <v>3.3599097861597327E-3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12.625310569847198</v>
      </c>
      <c r="D33" s="20">
        <f t="shared" si="0"/>
        <v>3.0209968836978226E-3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12.019071388788451</v>
      </c>
      <c r="D34" s="20">
        <f t="shared" si="0"/>
        <v>2.8759353688446354E-3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12.908658366578802</v>
      </c>
      <c r="D35" s="20">
        <f t="shared" si="0"/>
        <v>3.0887966266184581E-3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11.721470660174914</v>
      </c>
      <c r="D36" s="20">
        <f t="shared" si="0"/>
        <v>2.8047251701921851E-3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2.1535289609600052E-3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8.0854830824025132</v>
      </c>
      <c r="D38" s="20">
        <f t="shared" si="0"/>
        <v>1.9347024423673315E-3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6.147595384390228</v>
      </c>
      <c r="D39" s="20">
        <f t="shared" si="0"/>
        <v>1.4710027445053789E-3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5.8709756259894821</v>
      </c>
      <c r="D40" s="20">
        <f t="shared" si="0"/>
        <v>1.404812893295405E-3</v>
      </c>
    </row>
    <row r="41" spans="2:14">
      <c r="B41" s="22" t="s">
        <v>37</v>
      </c>
      <c r="C41" s="9">
        <f>[2]GRT!$J$4</f>
        <v>4.4035141250392948</v>
      </c>
      <c r="D41" s="20">
        <f t="shared" si="0"/>
        <v>1.0536772442520644E-3</v>
      </c>
    </row>
    <row r="42" spans="2:14">
      <c r="B42" s="22" t="s">
        <v>56</v>
      </c>
      <c r="C42" s="9">
        <f>[2]SHIB!$J$4</f>
        <v>4.2862928935260207</v>
      </c>
      <c r="D42" s="20">
        <f t="shared" si="0"/>
        <v>1.025628431262816E-3</v>
      </c>
    </row>
    <row r="43" spans="2:14">
      <c r="B43" s="7" t="s">
        <v>25</v>
      </c>
      <c r="C43" s="1">
        <f>[2]POLIS!J4</f>
        <v>3.477817724915218</v>
      </c>
      <c r="D43" s="20">
        <f t="shared" si="0"/>
        <v>8.3217568794943981E-4</v>
      </c>
    </row>
    <row r="44" spans="2:14">
      <c r="B44" s="22" t="s">
        <v>23</v>
      </c>
      <c r="C44" s="9">
        <f>[2]LUNA!J4</f>
        <v>3.8649572221622917</v>
      </c>
      <c r="D44" s="20">
        <f t="shared" si="0"/>
        <v>9.2481081231089192E-4</v>
      </c>
    </row>
    <row r="45" spans="2:14">
      <c r="B45" s="22" t="s">
        <v>36</v>
      </c>
      <c r="C45" s="9">
        <f>[2]AMP!$J$4</f>
        <v>3.7514788862206463</v>
      </c>
      <c r="D45" s="20">
        <f t="shared" si="0"/>
        <v>8.9765760310068284E-4</v>
      </c>
    </row>
    <row r="46" spans="2:14">
      <c r="B46" s="22" t="s">
        <v>40</v>
      </c>
      <c r="C46" s="9">
        <f>[2]SHPING!$J$4</f>
        <v>2.5230413300272669</v>
      </c>
      <c r="D46" s="20">
        <f t="shared" si="0"/>
        <v>6.0371584154586327E-4</v>
      </c>
    </row>
    <row r="47" spans="2:14">
      <c r="B47" s="22" t="s">
        <v>50</v>
      </c>
      <c r="C47" s="9">
        <f>[2]KAVA!$J$4</f>
        <v>2.2649549235746962</v>
      </c>
      <c r="D47" s="20">
        <f t="shared" si="0"/>
        <v>5.4196066924300701E-4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4.0601046204128733E-4</v>
      </c>
    </row>
    <row r="49" spans="2:4">
      <c r="B49" s="7" t="s">
        <v>28</v>
      </c>
      <c r="C49" s="1">
        <f>[2]ATLAS!O47</f>
        <v>1.6894585200866068</v>
      </c>
      <c r="D49" s="20">
        <f t="shared" si="0"/>
        <v>4.0425531681634867E-4</v>
      </c>
    </row>
    <row r="50" spans="2:4">
      <c r="B50" s="22" t="s">
        <v>43</v>
      </c>
      <c r="C50" s="9">
        <f>[2]TRX!$J$4</f>
        <v>0.97245894296941282</v>
      </c>
      <c r="D50" s="20">
        <f t="shared" si="0"/>
        <v>2.3269094411435383E-4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2023-12-13T22:08:21Z</dcterms:modified>
</cp:coreProperties>
</file>