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24" l="1"/>
  <c r="C27" l="1"/>
  <c r="C22" l="1"/>
  <c r="C21"/>
  <c r="C29"/>
  <c r="C26" l="1"/>
  <c r="C16" l="1"/>
  <c r="C15" l="1"/>
  <c r="C13" l="1"/>
  <c r="C12" l="1"/>
  <c r="C17" l="1"/>
  <c r="C7" l="1"/>
  <c r="M8" l="1"/>
  <c r="M9"/>
  <c r="D25"/>
  <c r="D43"/>
  <c r="D48"/>
  <c r="D7"/>
  <c r="E7" s="1"/>
  <c r="D42"/>
  <c r="D30"/>
  <c r="D41"/>
  <c r="N9"/>
  <c r="D45"/>
  <c r="D14"/>
  <c r="D18"/>
  <c r="D21"/>
  <c r="D50"/>
  <c r="D24"/>
  <c r="D28"/>
  <c r="D15"/>
  <c r="D36"/>
  <c r="Q3"/>
  <c r="D40"/>
  <c r="D49"/>
  <c r="D12"/>
  <c r="D46"/>
  <c r="D33"/>
  <c r="D34"/>
  <c r="D37"/>
  <c r="D39"/>
  <c r="D26"/>
  <c r="D38"/>
  <c r="D47"/>
  <c r="D16"/>
  <c r="D20"/>
  <c r="D23"/>
  <c r="D35"/>
  <c r="D31"/>
  <c r="D44"/>
  <c r="D22"/>
  <c r="D27"/>
  <c r="D19"/>
  <c r="D32"/>
  <c r="D29"/>
  <c r="D13"/>
  <c r="N8"/>
  <c r="D17"/>
  <c r="M10" l="1"/>
  <c r="N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<sst xmlns="http://schemas.openxmlformats.org/spreadsheetml/2006/main" count="102" uniqueCount="62">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</sst>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1253.7634336346216</c:v>
                </c:pt>
                <c:pt idx="1">
                  <c:v>1196.739467141123</c:v>
                </c:pt>
                <c:pt idx="2">
                  <c:v>340.05</c:v>
                </c:pt>
                <c:pt idx="3">
                  <c:v>251.45445488919182</c:v>
                </c:pt>
                <c:pt idx="4">
                  <c:v>1014.7961286896137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1196.739467141123</v>
          </cell>
        </row>
      </sheetData>
      <sheetData sheetId="1">
        <row r="4">
          <cell r="J4">
            <v>1253.7634336346216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3.7042065908883299</v>
          </cell>
        </row>
      </sheetData>
      <sheetData sheetId="4">
        <row r="47">
          <cell r="M47">
            <v>135.05000000000001</v>
          </cell>
          <cell r="O47">
            <v>1.5223333379664616</v>
          </cell>
        </row>
      </sheetData>
      <sheetData sheetId="5">
        <row r="4">
          <cell r="C4">
            <v>-109.33333333333333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37.807598861846841</v>
          </cell>
        </row>
      </sheetData>
      <sheetData sheetId="8">
        <row r="4">
          <cell r="J4">
            <v>11.905006217617061</v>
          </cell>
        </row>
      </sheetData>
      <sheetData sheetId="9">
        <row r="4">
          <cell r="J4">
            <v>20.7600954312386</v>
          </cell>
        </row>
      </sheetData>
      <sheetData sheetId="10">
        <row r="4">
          <cell r="J4">
            <v>12.017912233214513</v>
          </cell>
        </row>
      </sheetData>
      <sheetData sheetId="11">
        <row r="4">
          <cell r="J4">
            <v>45.94490161070393</v>
          </cell>
        </row>
      </sheetData>
      <sheetData sheetId="12">
        <row r="4">
          <cell r="J4">
            <v>3.7120128732925295</v>
          </cell>
        </row>
      </sheetData>
      <sheetData sheetId="13">
        <row r="4">
          <cell r="J4">
            <v>168.47205251888874</v>
          </cell>
        </row>
      </sheetData>
      <sheetData sheetId="14">
        <row r="4">
          <cell r="J4">
            <v>5.8855265407124584</v>
          </cell>
        </row>
      </sheetData>
      <sheetData sheetId="15">
        <row r="4">
          <cell r="J4">
            <v>37.104430110379937</v>
          </cell>
        </row>
      </sheetData>
      <sheetData sheetId="16">
        <row r="4">
          <cell r="J4">
            <v>6.4329729440575756</v>
          </cell>
        </row>
      </sheetData>
      <sheetData sheetId="17">
        <row r="4">
          <cell r="J4">
            <v>11.470134252639786</v>
          </cell>
        </row>
      </sheetData>
      <sheetData sheetId="18">
        <row r="4">
          <cell r="J4">
            <v>12.059005413309427</v>
          </cell>
        </row>
      </sheetData>
      <sheetData sheetId="19">
        <row r="4">
          <cell r="J4">
            <v>7.8089869138680426</v>
          </cell>
        </row>
      </sheetData>
      <sheetData sheetId="20">
        <row r="4">
          <cell r="J4">
            <v>11.905461871007718</v>
          </cell>
        </row>
      </sheetData>
      <sheetData sheetId="21">
        <row r="4">
          <cell r="J4">
            <v>3.7976158245452387</v>
          </cell>
        </row>
      </sheetData>
      <sheetData sheetId="22">
        <row r="4">
          <cell r="J4">
            <v>22.485462331367753</v>
          </cell>
        </row>
      </sheetData>
      <sheetData sheetId="23">
        <row r="4">
          <cell r="J4">
            <v>46.963797262178247</v>
          </cell>
        </row>
      </sheetData>
      <sheetData sheetId="24">
        <row r="4">
          <cell r="J4">
            <v>42.377007762566862</v>
          </cell>
        </row>
      </sheetData>
      <sheetData sheetId="25">
        <row r="4">
          <cell r="J4">
            <v>43.505880830064356</v>
          </cell>
        </row>
      </sheetData>
      <sheetData sheetId="26">
        <row r="4">
          <cell r="J4">
            <v>4.1838683364480147</v>
          </cell>
        </row>
      </sheetData>
      <sheetData sheetId="27">
        <row r="4">
          <cell r="J4">
            <v>251.45445488919182</v>
          </cell>
        </row>
      </sheetData>
      <sheetData sheetId="28">
        <row r="4">
          <cell r="J4">
            <v>0.97749414880217533</v>
          </cell>
        </row>
      </sheetData>
      <sheetData sheetId="29">
        <row r="4">
          <cell r="J4">
            <v>11.868029401959507</v>
          </cell>
        </row>
      </sheetData>
      <sheetData sheetId="30">
        <row r="4">
          <cell r="J4">
            <v>19.184059389371718</v>
          </cell>
        </row>
      </sheetData>
      <sheetData sheetId="31">
        <row r="4">
          <cell r="J4">
            <v>4.2866077248472596</v>
          </cell>
        </row>
      </sheetData>
      <sheetData sheetId="32">
        <row r="4">
          <cell r="J4">
            <v>2.2537598618340322</v>
          </cell>
        </row>
      </sheetData>
      <sheetData sheetId="33">
        <row r="4">
          <cell r="J4">
            <v>2.5364267090200685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80.51</f>
        <v>80.510000000000005</v>
      </c>
      <c r="J2" t="s">
        <v>6</v>
      </c>
      <c r="K2" s="9">
        <f>9.93+37.53+0.82</f>
        <v>48.28</v>
      </c>
      <c r="M2" t="s">
        <v>59</v>
      </c>
      <c r="N2" s="9">
        <f>340.05</f>
        <v>340.05</v>
      </c>
      <c r="P2" t="s">
        <v>8</v>
      </c>
      <c r="Q2" s="10">
        <f>N2+K2+H2</f>
        <v>468.84000000000003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0.11459269903261392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4091.3601299029074</v>
      </c>
      <c r="D7" s="20">
        <f>(C7*[1]Feuil1!$K$2-C4)/C4</f>
        <v>0.46683304580173629</v>
      </c>
      <c r="E7" s="31">
        <f>C7-C7/(1+D7)</f>
        <v>1302.1128180749502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1253.7634336346216</v>
      </c>
    </row>
    <row r="9" spans="2:20">
      <c r="M9" s="17" t="str">
        <f>IF(C13&gt;C7*[2]Params!F8,B13,"Others")</f>
        <v>ETH</v>
      </c>
      <c r="N9" s="18">
        <f>IF(C13&gt;C7*0.1,C13,C7)</f>
        <v>1196.739467141123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340.05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251.45445488919182</v>
      </c>
    </row>
    <row r="12" spans="2:20">
      <c r="B12" s="7" t="s">
        <v>4</v>
      </c>
      <c r="C12" s="1">
        <f>[2]BTC!J4</f>
        <v>1253.7634336346216</v>
      </c>
      <c r="D12" s="20">
        <f>C12/$C$7</f>
        <v>0.30644171958149646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1014.7961286896137</v>
      </c>
    </row>
    <row r="13" spans="2:20">
      <c r="B13" s="7" t="s">
        <v>19</v>
      </c>
      <c r="C13" s="1">
        <f>[2]ETH!J4</f>
        <v>1196.739467141123</v>
      </c>
      <c r="D13" s="20">
        <f t="shared" ref="D13:D50" si="0">C13/$C$7</f>
        <v>0.29250406445387223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340.05</v>
      </c>
      <c r="D14" s="20">
        <f t="shared" si="0"/>
        <v>8.3114169665643625E-2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251.45445488919182</v>
      </c>
      <c r="D15" s="20">
        <f t="shared" si="0"/>
        <v>6.1459868333604534E-2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168.47205251888874</v>
      </c>
      <c r="D16" s="20">
        <f t="shared" si="0"/>
        <v>4.1177517297380221E-2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3.3008582894707171E-2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109.33333333333333</v>
      </c>
      <c r="D18" s="20">
        <f>C18/$C$7</f>
        <v>2.6722979611166112E-2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80.510000000000005</v>
      </c>
      <c r="D19" s="20">
        <f>C19/$C$7</f>
        <v>1.9678052638673633E-2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1.528831440254671E-2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45.94490161070393</v>
      </c>
      <c r="D21" s="20">
        <f t="shared" si="0"/>
        <v>1.1229737826035435E-2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46.963797262178247</v>
      </c>
      <c r="D22" s="20">
        <f t="shared" si="0"/>
        <v>1.1478773750306051E-2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1.1800476728296646E-2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43.505880830064356</v>
      </c>
      <c r="D24" s="20">
        <f t="shared" si="0"/>
        <v>1.0633598473057613E-2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42.377007762566862</v>
      </c>
      <c r="D25" s="20">
        <f t="shared" si="0"/>
        <v>1.0357682144097278E-2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37.807598861846841</v>
      </c>
      <c r="D26" s="20">
        <f t="shared" si="0"/>
        <v>9.2408386603562223E-3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37.104430110379937</v>
      </c>
      <c r="D27" s="20">
        <f t="shared" si="0"/>
        <v>9.0689719145453148E-3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22.485462331367753</v>
      </c>
      <c r="D28" s="20">
        <f t="shared" si="0"/>
        <v>5.4958404094096105E-3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20.7600954312386</v>
      </c>
      <c r="D29" s="20">
        <f t="shared" si="0"/>
        <v>5.0741305512334014E-3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19.184059389371718</v>
      </c>
      <c r="D30" s="20">
        <f t="shared" si="0"/>
        <v>4.6889197675754292E-3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11.868029401959507</v>
      </c>
      <c r="D31" s="20">
        <f t="shared" si="0"/>
        <v>2.900754034145889E-3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12.017912233214513</v>
      </c>
      <c r="D32" s="20">
        <f t="shared" si="0"/>
        <v>2.9373880205211152E-3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11.905006217617061</v>
      </c>
      <c r="D33" s="20">
        <f t="shared" si="0"/>
        <v>2.9097918148553643E-3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11.905461871007718</v>
      </c>
      <c r="D34" s="20">
        <f t="shared" si="0"/>
        <v>2.909903184516355E-3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12.059005413309427</v>
      </c>
      <c r="D35" s="20">
        <f t="shared" si="0"/>
        <v>2.9474319127208194E-3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11.470134252639786</v>
      </c>
      <c r="D36" s="20">
        <f t="shared" si="0"/>
        <v>2.8035014979021135E-3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2.1997574679923325E-3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7.8089869138680426</v>
      </c>
      <c r="D38" s="20">
        <f t="shared" si="0"/>
        <v>1.9086530312484027E-3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6.4329729440575756</v>
      </c>
      <c r="D39" s="20">
        <f t="shared" si="0"/>
        <v>1.5723311416759192E-3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5.8855265407124584</v>
      </c>
      <c r="D40" s="20">
        <f t="shared" si="0"/>
        <v>1.4385256623332566E-3</v>
      </c>
    </row>
    <row r="41" spans="2:14">
      <c r="B41" s="22" t="s">
        <v>37</v>
      </c>
      <c r="C41" s="9">
        <f>[2]GRT!$J$4</f>
        <v>4.2866077248472596</v>
      </c>
      <c r="D41" s="20">
        <f t="shared" si="0"/>
        <v>1.0477219283429311E-3</v>
      </c>
    </row>
    <row r="42" spans="2:14">
      <c r="B42" s="22" t="s">
        <v>56</v>
      </c>
      <c r="C42" s="9">
        <f>[2]SHIB!$J$4</f>
        <v>4.1838683364480147</v>
      </c>
      <c r="D42" s="20">
        <f t="shared" si="0"/>
        <v>1.022610624244242E-3</v>
      </c>
    </row>
    <row r="43" spans="2:14">
      <c r="B43" s="7" t="s">
        <v>25</v>
      </c>
      <c r="C43" s="1">
        <f>[2]POLIS!J4</f>
        <v>3.7042065908883299</v>
      </c>
      <c r="D43" s="20">
        <f t="shared" si="0"/>
        <v>9.0537290125478022E-4</v>
      </c>
    </row>
    <row r="44" spans="2:14">
      <c r="B44" s="22" t="s">
        <v>23</v>
      </c>
      <c r="C44" s="9">
        <f>[2]LUNA!J4</f>
        <v>3.7976158245452387</v>
      </c>
      <c r="D44" s="20">
        <f t="shared" si="0"/>
        <v>9.2820375228991651E-4</v>
      </c>
    </row>
    <row r="45" spans="2:14">
      <c r="B45" s="22" t="s">
        <v>36</v>
      </c>
      <c r="C45" s="9">
        <f>[2]AMP!$J$4</f>
        <v>3.7120128732925295</v>
      </c>
      <c r="D45" s="20">
        <f t="shared" si="0"/>
        <v>9.0728089325654642E-4</v>
      </c>
    </row>
    <row r="46" spans="2:14">
      <c r="B46" s="22" t="s">
        <v>40</v>
      </c>
      <c r="C46" s="9">
        <f>[2]SHPING!$J$4</f>
        <v>2.5364267090200685</v>
      </c>
      <c r="D46" s="20">
        <f t="shared" si="0"/>
        <v>6.1994706613134566E-4</v>
      </c>
    </row>
    <row r="47" spans="2:14">
      <c r="B47" s="22" t="s">
        <v>50</v>
      </c>
      <c r="C47" s="9">
        <f>[2]KAVA!$J$4</f>
        <v>2.2537598618340322</v>
      </c>
      <c r="D47" s="20">
        <f t="shared" si="0"/>
        <v>5.5085834301453105E-4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4.1472604369351048E-4</v>
      </c>
    </row>
    <row r="49" spans="2:4">
      <c r="B49" s="7" t="s">
        <v>28</v>
      </c>
      <c r="C49" s="1">
        <f>[2]ATLAS!O47</f>
        <v>1.5223333379664616</v>
      </c>
      <c r="D49" s="20">
        <f t="shared" si="0"/>
        <v>3.7208490321837993E-4</v>
      </c>
    </row>
    <row r="50" spans="2:4">
      <c r="B50" s="22" t="s">
        <v>43</v>
      </c>
      <c r="C50" s="9">
        <f>[2]TRX!$J$4</f>
        <v>0.97749414880217533</v>
      </c>
      <c r="D50" s="20">
        <f t="shared" si="0"/>
        <v>2.3891667263848816E-4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2023-12-11T20:18:48Z</dcterms:modified>
</cp:coreProperties>
</file>