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C39" i="1"/>
  <c r="C46"/>
  <c r="C29"/>
  <c r="H2"/>
  <c r="C14" l="1"/>
  <c r="T2"/>
  <c r="C23" i="2" l="1"/>
  <c r="C21" i="1" l="1"/>
  <c r="C4"/>
  <c r="C35"/>
  <c r="C30"/>
  <c r="Q2" l="1"/>
  <c r="C45" l="1"/>
  <c r="C41" l="1"/>
  <c r="C47" l="1"/>
  <c r="C43" l="1"/>
  <c r="C17" l="1"/>
  <c r="C49"/>
  <c r="C40" l="1"/>
  <c r="C22"/>
  <c r="C50"/>
  <c r="C36"/>
  <c r="C16"/>
  <c r="C23"/>
  <c r="C48" l="1"/>
  <c r="C32"/>
  <c r="C33"/>
  <c r="C42"/>
  <c r="C38"/>
  <c r="C37"/>
  <c r="C25"/>
  <c r="C28"/>
  <c r="C24"/>
  <c r="C19"/>
  <c r="C34" l="1"/>
  <c r="C15"/>
  <c r="C26"/>
  <c r="C31" l="1"/>
  <c r="C44" l="1"/>
  <c r="C27" l="1"/>
  <c r="C18"/>
  <c r="C20" l="1"/>
  <c r="C12" l="1"/>
  <c r="C13" l="1"/>
  <c r="C7" s="1"/>
  <c r="N8" s="1"/>
  <c r="D12" l="1"/>
  <c r="M8"/>
  <c r="D7"/>
  <c r="E7" s="1"/>
  <c r="D16"/>
  <c r="D42"/>
  <c r="D28"/>
  <c r="D33"/>
  <c r="D50"/>
  <c r="D47"/>
  <c r="D20"/>
  <c r="D36"/>
  <c r="M9"/>
  <c r="D44"/>
  <c r="D26"/>
  <c r="D40"/>
  <c r="D34"/>
  <c r="D45"/>
  <c r="D13"/>
  <c r="D31"/>
  <c r="Q3"/>
  <c r="D49"/>
  <c r="D38"/>
  <c r="D21"/>
  <c r="D18"/>
  <c r="D17"/>
  <c r="D29"/>
  <c r="D37"/>
  <c r="D15"/>
  <c r="D14"/>
  <c r="D41"/>
  <c r="D39"/>
  <c r="D32"/>
  <c r="D43"/>
  <c r="D35"/>
  <c r="D23"/>
  <c r="D22"/>
  <c r="D19"/>
  <c r="N9"/>
  <c r="D48"/>
  <c r="D46"/>
  <c r="D30"/>
  <c r="D24"/>
  <c r="D27"/>
  <c r="D25"/>
  <c r="N10" l="1"/>
  <c r="M10"/>
  <c r="N11" l="1"/>
  <c r="M11"/>
  <c r="N12" l="1"/>
  <c r="M12"/>
  <c r="M13" l="1"/>
  <c r="N13"/>
  <c r="M14" l="1"/>
  <c r="N14"/>
  <c r="N15" l="1"/>
  <c r="M15"/>
  <c r="N16" l="1"/>
  <c r="M16"/>
  <c r="M17" l="1"/>
  <c r="N17"/>
  <c r="N18" l="1"/>
  <c r="M18"/>
  <c r="M19" l="1"/>
  <c r="N19"/>
  <c r="N20" l="1"/>
  <c r="M20"/>
  <c r="N21" l="1"/>
  <c r="M21"/>
  <c r="M22" s="1"/>
  <c r="N23" l="1"/>
  <c r="M23"/>
  <c r="M24" l="1"/>
  <c r="N24"/>
  <c r="N25" l="1"/>
  <c r="M25"/>
  <c r="M26" l="1"/>
  <c r="N26"/>
  <c r="M27" l="1"/>
  <c r="N27"/>
  <c r="M28" l="1"/>
  <c r="N28"/>
  <c r="N29" l="1"/>
  <c r="M29"/>
  <c r="N30" l="1"/>
  <c r="M30"/>
  <c r="N31" l="1"/>
  <c r="M31"/>
  <c r="N32" l="1"/>
  <c r="M32"/>
  <c r="M33" l="1"/>
  <c r="N33"/>
  <c r="M34" l="1"/>
  <c r="N34"/>
  <c r="N35" l="1"/>
  <c r="M35"/>
  <c r="M36" l="1"/>
  <c r="N36"/>
  <c r="M37" l="1"/>
  <c r="N37"/>
  <c r="N38" l="1"/>
  <c r="M38"/>
  <c r="N39" l="1"/>
  <c r="M39"/>
</calcChain>
</file>

<file path=xl/sharedStrings.xml><?xml version="1.0" encoding="utf-8"?>
<sst xmlns="http://schemas.openxmlformats.org/spreadsheetml/2006/main" count="92" uniqueCount="59">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</sst>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USDT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889.71170946396978</c:v>
                </c:pt>
                <c:pt idx="1">
                  <c:v>815.16162849652392</c:v>
                </c:pt>
                <c:pt idx="2">
                  <c:v>280.37</c:v>
                </c:pt>
                <c:pt idx="3">
                  <c:v>762.99543846203221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889.71170946396978</v>
          </cell>
        </row>
      </sheetData>
      <sheetData sheetId="1">
        <row r="4">
          <cell r="J4">
            <v>815.16162849652392</v>
          </cell>
        </row>
      </sheetData>
      <sheetData sheetId="2">
        <row r="2">
          <cell r="Y2">
            <v>86.19</v>
          </cell>
        </row>
      </sheetData>
      <sheetData sheetId="3">
        <row r="4">
          <cell r="J4">
            <v>1.2501180429623135</v>
          </cell>
        </row>
      </sheetData>
      <sheetData sheetId="4">
        <row r="46">
          <cell r="M46">
            <v>76.27000000000001</v>
          </cell>
          <cell r="O46">
            <v>0.40742479639856377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26.570699799987914</v>
          </cell>
        </row>
      </sheetData>
      <sheetData sheetId="8">
        <row r="4">
          <cell r="J4">
            <v>11.628781403323149</v>
          </cell>
        </row>
      </sheetData>
      <sheetData sheetId="9">
        <row r="4">
          <cell r="J4">
            <v>21.951097014530195</v>
          </cell>
        </row>
      </sheetData>
      <sheetData sheetId="10">
        <row r="4">
          <cell r="J4">
            <v>14.028953704564694</v>
          </cell>
        </row>
      </sheetData>
      <sheetData sheetId="11">
        <row r="4">
          <cell r="J4">
            <v>27.207891583301166</v>
          </cell>
        </row>
      </sheetData>
      <sheetData sheetId="12">
        <row r="4">
          <cell r="J4">
            <v>3.4237018470944336</v>
          </cell>
        </row>
      </sheetData>
      <sheetData sheetId="13">
        <row r="4">
          <cell r="J4">
            <v>106.16503589245113</v>
          </cell>
        </row>
      </sheetData>
      <sheetData sheetId="14">
        <row r="4">
          <cell r="J4">
            <v>4.9204618111940315</v>
          </cell>
        </row>
      </sheetData>
      <sheetData sheetId="15">
        <row r="4">
          <cell r="J4">
            <v>20.62276988058295</v>
          </cell>
        </row>
      </sheetData>
      <sheetData sheetId="16">
        <row r="4">
          <cell r="J4">
            <v>5.4138447437281165</v>
          </cell>
        </row>
      </sheetData>
      <sheetData sheetId="17">
        <row r="4">
          <cell r="J4">
            <v>5.2334946580488664</v>
          </cell>
        </row>
      </sheetData>
      <sheetData sheetId="18">
        <row r="4">
          <cell r="J4">
            <v>5.2015673777910205</v>
          </cell>
        </row>
      </sheetData>
      <sheetData sheetId="19">
        <row r="4">
          <cell r="J4">
            <v>4.1891498149554183</v>
          </cell>
        </row>
      </sheetData>
      <sheetData sheetId="20">
        <row r="4">
          <cell r="J4">
            <v>10.989098989643876</v>
          </cell>
        </row>
      </sheetData>
      <sheetData sheetId="21">
        <row r="4">
          <cell r="J4">
            <v>2.0290694002216143</v>
          </cell>
        </row>
      </sheetData>
      <sheetData sheetId="22">
        <row r="4">
          <cell r="J4">
            <v>37.167427071019134</v>
          </cell>
        </row>
      </sheetData>
      <sheetData sheetId="23">
        <row r="4">
          <cell r="J4">
            <v>32.203283653781803</v>
          </cell>
        </row>
      </sheetData>
      <sheetData sheetId="24">
        <row r="4">
          <cell r="J4">
            <v>36.539191986541972</v>
          </cell>
        </row>
      </sheetData>
      <sheetData sheetId="25">
        <row r="4">
          <cell r="J4">
            <v>22.335327641404461</v>
          </cell>
        </row>
      </sheetData>
      <sheetData sheetId="26">
        <row r="4">
          <cell r="J4">
            <v>4.5470479069926473</v>
          </cell>
        </row>
      </sheetData>
      <sheetData sheetId="27">
        <row r="4">
          <cell r="J4">
            <v>105.61681675003717</v>
          </cell>
        </row>
      </sheetData>
      <sheetData sheetId="28">
        <row r="4">
          <cell r="J4">
            <v>0.60712919269351562</v>
          </cell>
        </row>
      </sheetData>
      <sheetData sheetId="29">
        <row r="4">
          <cell r="J4">
            <v>4.7917110414236515</v>
          </cell>
        </row>
      </sheetData>
      <sheetData sheetId="30">
        <row r="4">
          <cell r="J4">
            <v>20.172646593108016</v>
          </cell>
        </row>
      </sheetData>
      <sheetData sheetId="31">
        <row r="4">
          <cell r="J4">
            <v>3.6426553572219462</v>
          </cell>
        </row>
      </sheetData>
      <sheetData sheetId="32">
        <row r="4">
          <cell r="J4">
            <v>2.4449355675680322</v>
          </cell>
        </row>
      </sheetData>
      <sheetData sheetId="33">
        <row r="4">
          <cell r="J4">
            <v>2.5294645127095121</v>
          </cell>
        </row>
      </sheetData>
      <sheetData sheetId="34">
        <row r="8">
          <cell r="F8" t="str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I32" sqref="I3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265+15.37</f>
        <v>280.37</v>
      </c>
      <c r="J2" t="s">
        <v>6</v>
      </c>
      <c r="K2" s="9">
        <v>17.36</v>
      </c>
      <c r="M2" t="s">
        <v>7</v>
      </c>
      <c r="N2" s="9">
        <v>39.26</v>
      </c>
      <c r="P2" t="s">
        <v>8</v>
      </c>
      <c r="Q2" s="10">
        <f>N2+K2+H2</f>
        <v>336.99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0.12142685780456031</v>
      </c>
    </row>
    <row r="4" spans="2:20">
      <c r="B4" t="s">
        <v>30</v>
      </c>
      <c r="C4" s="19">
        <f>Investissement!C23</f>
        <v>2279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2775.2509295957752</v>
      </c>
      <c r="D7" s="20">
        <f>(C7*[1]Feuil1!$K$2-C4)/C4</f>
        <v>0.12032946697152845</v>
      </c>
      <c r="E7" s="32">
        <f>C7-C7/(1+D7)</f>
        <v>298.07701655229721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889.71170946396978</v>
      </c>
    </row>
    <row r="9" spans="2:20">
      <c r="M9" s="17" t="str">
        <f>IF(C13&gt;C7*[2]Params!F8,B13,"Others")</f>
        <v>BTC</v>
      </c>
      <c r="N9" s="18">
        <f>IF(C13&gt;C7*0.1,C13,C7)</f>
        <v>815.16162849652392</v>
      </c>
    </row>
    <row r="10" spans="2:20">
      <c r="M10" s="17" t="str">
        <f>IF(OR(M9="",M9="Others"),"",IF(C14&gt;C7*[2]Params!F8,B14,"Others"))</f>
        <v>USDT</v>
      </c>
      <c r="N10" s="18">
        <f>IF(OR(M9="",M9="Others"),"",IF(C14&gt;$C$7*[2]Params!F8,C14,SUM(C14:C39)))</f>
        <v>280.37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762.99543846203221</v>
      </c>
    </row>
    <row r="12" spans="2:20">
      <c r="B12" s="7" t="s">
        <v>19</v>
      </c>
      <c r="C12" s="1">
        <f>[2]ETH!J4</f>
        <v>889.71170946396978</v>
      </c>
      <c r="D12" s="30">
        <f>C12/$C$7</f>
        <v>0.32058784305805432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815.16162849652392</v>
      </c>
      <c r="D13" s="30">
        <f t="shared" ref="D13:D50" si="0">C13/$C$7</f>
        <v>0.29372537805626642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5</v>
      </c>
      <c r="C14" s="1">
        <f>H$2</f>
        <v>280.37</v>
      </c>
      <c r="D14" s="30">
        <f t="shared" si="0"/>
        <v>0.10102509903161688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105.61681675003717</v>
      </c>
      <c r="D15" s="30">
        <f t="shared" si="0"/>
        <v>3.8056672866485848E-2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106.16503589245113</v>
      </c>
      <c r="D16" s="30">
        <f t="shared" si="0"/>
        <v>3.8254211451760299E-2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76.27000000000001</v>
      </c>
      <c r="D17" s="30">
        <f t="shared" si="0"/>
        <v>2.7482199604598995E-2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86.19</v>
      </c>
      <c r="D18" s="30">
        <f>C18/$C$7</f>
        <v>3.1056651159307554E-2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49</v>
      </c>
      <c r="C19" s="1">
        <f>[2]LUNC!J4</f>
        <v>37.167427071019134</v>
      </c>
      <c r="D19" s="30">
        <f>C19/$C$7</f>
        <v>1.3392456399044499E-2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57</v>
      </c>
      <c r="C20" s="9">
        <f>[2]MINA!$J$4</f>
        <v>36.539191986541972</v>
      </c>
      <c r="D20" s="30">
        <f t="shared" si="0"/>
        <v>1.3166085847186449E-2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7</v>
      </c>
      <c r="C21" s="1">
        <f>$N$2</f>
        <v>39.26</v>
      </c>
      <c r="D21" s="30">
        <f t="shared" si="0"/>
        <v>1.414646855220344E-2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32</v>
      </c>
      <c r="C22" s="9">
        <f>[2]MATIC!$J$4</f>
        <v>32.203283653781803</v>
      </c>
      <c r="D22" s="30">
        <f t="shared" si="0"/>
        <v>1.1603737633365039E-2</v>
      </c>
      <c r="M22" s="17" t="str">
        <f>IF(OR(M21="",M21="Others"),"",IF(C26&gt;C7*[2]Params!F8,B26,"Others"))</f>
        <v/>
      </c>
      <c r="N22" s="18"/>
    </row>
    <row r="23" spans="2:17">
      <c r="B23" s="22" t="s">
        <v>47</v>
      </c>
      <c r="C23" s="9">
        <f>[2]AVAX!$J$4</f>
        <v>27.207891583301166</v>
      </c>
      <c r="D23" s="30">
        <f t="shared" si="0"/>
        <v>9.8037591099065374E-3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45</v>
      </c>
      <c r="C24" s="9">
        <f>[2]ADA!$J$4</f>
        <v>26.570699799987914</v>
      </c>
      <c r="D24" s="30">
        <f t="shared" si="0"/>
        <v>9.5741612106614183E-3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22.335327641404461</v>
      </c>
      <c r="D25" s="30">
        <f t="shared" si="0"/>
        <v>8.0480389730587989E-3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20.62276988058295</v>
      </c>
      <c r="D26" s="30">
        <f t="shared" si="0"/>
        <v>7.4309568409321198E-3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20.172646593108016</v>
      </c>
      <c r="D27" s="30">
        <f t="shared" si="0"/>
        <v>7.2687649170686819E-3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21.951097014530195</v>
      </c>
      <c r="D28" s="30">
        <f t="shared" si="0"/>
        <v>7.9095900051558386E-3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22</v>
      </c>
      <c r="C29" s="1">
        <f>-[2]BIGTIME!$C$4</f>
        <v>20</v>
      </c>
      <c r="D29" s="30">
        <f t="shared" si="0"/>
        <v>7.2065555538479067E-3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6</v>
      </c>
      <c r="C30" s="1">
        <f>$K$2</f>
        <v>17.36</v>
      </c>
      <c r="D30" s="30">
        <f t="shared" si="0"/>
        <v>6.2552902207399829E-3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14.028953704564694</v>
      </c>
      <c r="D31" s="30">
        <f t="shared" si="0"/>
        <v>5.0550217117152933E-3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10.989098989643876</v>
      </c>
      <c r="D32" s="30">
        <f t="shared" si="0"/>
        <v>3.9596776177801248E-3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11.628781403323149</v>
      </c>
      <c r="D33" s="30">
        <f t="shared" si="0"/>
        <v>4.1901729603300844E-3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51</v>
      </c>
      <c r="C34" s="9">
        <f>[2]DOGE!$J$4</f>
        <v>4.9204618111940315</v>
      </c>
      <c r="D34" s="30">
        <f t="shared" si="0"/>
        <v>1.772979069647844E-3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7" t="s">
        <v>1</v>
      </c>
      <c r="C35" s="1">
        <f>$T$2</f>
        <v>5.4</v>
      </c>
      <c r="D35" s="30">
        <f t="shared" si="0"/>
        <v>1.9457699995389349E-3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33</v>
      </c>
      <c r="C36" s="1">
        <f>[2]EGLD!$J$4</f>
        <v>5.4138447437281165</v>
      </c>
      <c r="D36" s="30">
        <f t="shared" si="0"/>
        <v>1.9507586452792078E-3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52</v>
      </c>
      <c r="C37" s="9">
        <f>[2]LDO!$J$4</f>
        <v>5.2015673777910205</v>
      </c>
      <c r="D37" s="30">
        <f t="shared" si="0"/>
        <v>1.8742692137566986E-3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53</v>
      </c>
      <c r="C38" s="9">
        <f>[2]ICP!$J$4</f>
        <v>5.2334946580488664</v>
      </c>
      <c r="D38" s="30">
        <f t="shared" si="0"/>
        <v>1.8857734996997704E-3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56</v>
      </c>
      <c r="C39" s="9">
        <f>[2]SHIB!$J$4</f>
        <v>4.5470479069926473</v>
      </c>
      <c r="D39" s="30">
        <f t="shared" si="0"/>
        <v>1.6384276673875181E-3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55</v>
      </c>
      <c r="C40" s="9">
        <f>[2]UNI!$J$4</f>
        <v>4.7917110414236515</v>
      </c>
      <c r="D40" s="30">
        <f t="shared" si="0"/>
        <v>1.7265865909002977E-3</v>
      </c>
    </row>
    <row r="41" spans="2:14">
      <c r="B41" s="22" t="s">
        <v>37</v>
      </c>
      <c r="C41" s="9">
        <f>[2]GRT!$J$4</f>
        <v>3.6426553572219462</v>
      </c>
      <c r="D41" s="30">
        <f t="shared" si="0"/>
        <v>1.3125499097670823E-3</v>
      </c>
    </row>
    <row r="42" spans="2:14">
      <c r="B42" s="22" t="s">
        <v>54</v>
      </c>
      <c r="C42" s="9">
        <f>[2]LINK!$J$4</f>
        <v>4.1891498149554183</v>
      </c>
      <c r="D42" s="30">
        <f t="shared" si="0"/>
        <v>1.509467043243395E-3</v>
      </c>
    </row>
    <row r="43" spans="2:14">
      <c r="B43" s="22" t="s">
        <v>36</v>
      </c>
      <c r="C43" s="9">
        <f>[2]AMP!$J$4</f>
        <v>3.4237018470944336</v>
      </c>
      <c r="D43" s="30">
        <f t="shared" si="0"/>
        <v>1.2336548780448864E-3</v>
      </c>
    </row>
    <row r="44" spans="2:14">
      <c r="B44" s="22" t="s">
        <v>50</v>
      </c>
      <c r="C44" s="9">
        <f>[2]KAVA!$J$4</f>
        <v>2.4449355675680322</v>
      </c>
      <c r="D44" s="30">
        <f t="shared" si="0"/>
        <v>8.8097819966288435E-4</v>
      </c>
    </row>
    <row r="45" spans="2:14">
      <c r="B45" s="22" t="s">
        <v>40</v>
      </c>
      <c r="C45" s="9">
        <f>[2]SHPING!$J$4</f>
        <v>2.5294645127095121</v>
      </c>
      <c r="D45" s="30">
        <f t="shared" si="0"/>
        <v>9.1143632661639621E-4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6.1140186709067912E-4</v>
      </c>
    </row>
    <row r="47" spans="2:14">
      <c r="B47" s="7" t="s">
        <v>25</v>
      </c>
      <c r="C47" s="1">
        <f>[2]POLIS!J4</f>
        <v>1.2501180429623135</v>
      </c>
      <c r="D47" s="30">
        <f t="shared" si="0"/>
        <v>4.5045225627377683E-4</v>
      </c>
    </row>
    <row r="48" spans="2:14">
      <c r="B48" s="22" t="s">
        <v>43</v>
      </c>
      <c r="C48" s="9">
        <f>[2]TRX!$J$4</f>
        <v>0.60712919269351562</v>
      </c>
      <c r="D48" s="30">
        <f t="shared" si="0"/>
        <v>2.1876551277543254E-4</v>
      </c>
    </row>
    <row r="49" spans="2:4">
      <c r="B49" s="7" t="s">
        <v>28</v>
      </c>
      <c r="C49" s="1">
        <f>[2]ATLAS!O46</f>
        <v>0.40742479639856377</v>
      </c>
      <c r="D49" s="30">
        <f t="shared" si="0"/>
        <v>1.4680647146307112E-4</v>
      </c>
    </row>
    <row r="50" spans="2:4">
      <c r="B50" s="22" t="s">
        <v>23</v>
      </c>
      <c r="C50" s="9">
        <f>[2]LUNA!J4</f>
        <v>2.0290694002216143</v>
      </c>
      <c r="D50" s="30">
        <f t="shared" si="0"/>
        <v>7.3113006776549577E-4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3"/>
  <sheetViews>
    <sheetView workbookViewId="0">
      <selection activeCell="C23" sqref="C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5"/>
      <c r="C22" s="16"/>
      <c r="D22" s="29"/>
      <c r="E22" s="25"/>
    </row>
    <row r="23" spans="2:5">
      <c r="B23" t="s">
        <v>8</v>
      </c>
      <c r="C23" s="19">
        <f>SUM(C4:C22)</f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2023-04-27T22:17:53Z</dcterms:modified>
</cp:coreProperties>
</file>