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45" l="1"/>
  <c r="C16" l="1"/>
  <c r="C13" l="1"/>
  <c r="C12" l="1"/>
  <c r="C31" l="1"/>
  <c r="C49" l="1"/>
  <c r="C52" l="1"/>
  <c r="C36" l="1"/>
  <c r="C43" l="1"/>
  <c r="C26" l="1"/>
  <c r="C24" l="1"/>
  <c r="C28" l="1"/>
  <c r="C25"/>
  <c r="C23" l="1"/>
  <c r="C34" l="1"/>
  <c r="C27" l="1"/>
  <c r="C29" l="1"/>
  <c r="C33" l="1"/>
  <c r="C15" l="1"/>
  <c r="C17" l="1"/>
  <c r="C7" l="1"/>
  <c r="D7" l="1"/>
  <c r="E7" s="1"/>
  <c r="D22"/>
  <c r="D50"/>
  <c r="D38"/>
  <c r="D13"/>
  <c r="D30"/>
  <c r="D27"/>
  <c r="M9"/>
  <c r="D28"/>
  <c r="D46"/>
  <c r="D54"/>
  <c r="D35"/>
  <c r="D32"/>
  <c r="D12"/>
  <c r="D25"/>
  <c r="D41"/>
  <c r="D21"/>
  <c r="D53"/>
  <c r="D39"/>
  <c r="D14"/>
  <c r="D43"/>
  <c r="D33"/>
  <c r="D16"/>
  <c r="N8"/>
  <c r="D45"/>
  <c r="D18"/>
  <c r="D42"/>
  <c r="N9"/>
  <c r="D37"/>
  <c r="D24"/>
  <c r="D15"/>
  <c r="D55"/>
  <c r="D20"/>
  <c r="D34"/>
  <c r="D52"/>
  <c r="D23"/>
  <c r="D19"/>
  <c r="D51"/>
  <c r="D40"/>
  <c r="D31"/>
  <c r="D44"/>
  <c r="D29"/>
  <c r="D49"/>
  <c r="D47"/>
  <c r="Q3"/>
  <c r="D48"/>
  <c r="M8"/>
  <c r="D26"/>
  <c r="D36"/>
  <c r="D17"/>
  <c r="M10" l="1"/>
  <c r="N10"/>
  <c r="N11" l="1"/>
  <c r="M11"/>
  <c r="M12" l="1"/>
  <c r="N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N21" l="1"/>
  <c r="M21"/>
  <c r="N22" l="1"/>
  <c r="M22"/>
  <c r="N23" l="1"/>
  <c r="M23"/>
  <c r="N24" l="1"/>
  <c r="M24"/>
  <c r="N25" l="1"/>
  <c r="M25"/>
  <c r="N26" l="1"/>
  <c r="M26"/>
  <c r="M27" l="1"/>
  <c r="N27"/>
  <c r="N28" l="1"/>
  <c r="M28"/>
  <c r="N29" l="1"/>
  <c r="M29"/>
  <c r="N30" l="1"/>
  <c r="M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<sst xmlns="http://schemas.openxmlformats.org/spreadsheetml/2006/main" count="107" uniqueCount="67">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</sst>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1338.4064784953541</c:v>
                </c:pt>
                <c:pt idx="1">
                  <c:v>1239.0058858525178</c:v>
                </c:pt>
                <c:pt idx="2">
                  <c:v>553.70000000000005</c:v>
                </c:pt>
                <c:pt idx="3">
                  <c:v>262.8058344002913</c:v>
                </c:pt>
                <c:pt idx="4">
                  <c:v>236.15954643753506</c:v>
                </c:pt>
                <c:pt idx="5">
                  <c:v>838.45803849604113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1338.4064784953541</v>
          </cell>
        </row>
      </sheetData>
      <sheetData sheetId="1">
        <row r="4">
          <cell r="J4">
            <v>1239.0058858525178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2.6457730079346233</v>
          </cell>
        </row>
      </sheetData>
      <sheetData sheetId="4">
        <row r="47">
          <cell r="M47">
            <v>111.75</v>
          </cell>
          <cell r="O47">
            <v>2.0414652914710629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3.4102423982011909</v>
          </cell>
        </row>
      </sheetData>
      <sheetData sheetId="8">
        <row r="4">
          <cell r="J4">
            <v>45.108644272253798</v>
          </cell>
        </row>
      </sheetData>
      <sheetData sheetId="9">
        <row r="4">
          <cell r="J4">
            <v>11.41328852859648</v>
          </cell>
        </row>
      </sheetData>
      <sheetData sheetId="10">
        <row r="4">
          <cell r="J4">
            <v>24.129970271694233</v>
          </cell>
        </row>
      </sheetData>
      <sheetData sheetId="11">
        <row r="4">
          <cell r="J4">
            <v>13.971290696154718</v>
          </cell>
        </row>
      </sheetData>
      <sheetData sheetId="12">
        <row r="4">
          <cell r="J4">
            <v>55.542514119935802</v>
          </cell>
        </row>
      </sheetData>
      <sheetData sheetId="13">
        <row r="4">
          <cell r="J4">
            <v>3.6007493178117733</v>
          </cell>
        </row>
      </sheetData>
      <sheetData sheetId="14">
        <row r="4">
          <cell r="J4">
            <v>236.15954643753506</v>
          </cell>
        </row>
      </sheetData>
      <sheetData sheetId="15">
        <row r="4">
          <cell r="J4">
            <v>5.6125754220198694</v>
          </cell>
        </row>
      </sheetData>
      <sheetData sheetId="16">
        <row r="4">
          <cell r="J4">
            <v>36.962531558276737</v>
          </cell>
        </row>
      </sheetData>
      <sheetData sheetId="17">
        <row r="4">
          <cell r="J4">
            <v>5.0170862923784521</v>
          </cell>
        </row>
      </sheetData>
      <sheetData sheetId="18">
        <row r="4">
          <cell r="J4">
            <v>5.1356912207583347</v>
          </cell>
        </row>
      </sheetData>
      <sheetData sheetId="19">
        <row r="4">
          <cell r="J4">
            <v>14.67188966058948</v>
          </cell>
        </row>
      </sheetData>
      <sheetData sheetId="20">
        <row r="4">
          <cell r="J4">
            <v>2.7464273059274915</v>
          </cell>
        </row>
      </sheetData>
      <sheetData sheetId="21">
        <row r="4">
          <cell r="J4">
            <v>13.797749721503511</v>
          </cell>
        </row>
      </sheetData>
      <sheetData sheetId="22">
        <row r="4">
          <cell r="J4">
            <v>9.549223379922104</v>
          </cell>
        </row>
      </sheetData>
      <sheetData sheetId="23">
        <row r="4">
          <cell r="J4">
            <v>12.301298609883213</v>
          </cell>
        </row>
      </sheetData>
      <sheetData sheetId="24">
        <row r="4">
          <cell r="J4">
            <v>3.6238552551179866</v>
          </cell>
        </row>
      </sheetData>
      <sheetData sheetId="25">
        <row r="4">
          <cell r="J4">
            <v>18.592697425793272</v>
          </cell>
        </row>
      </sheetData>
      <sheetData sheetId="26">
        <row r="4">
          <cell r="J4">
            <v>58.554878937801341</v>
          </cell>
        </row>
      </sheetData>
      <sheetData sheetId="27">
        <row r="4">
          <cell r="J4">
            <v>1.7882326275130254</v>
          </cell>
        </row>
      </sheetData>
      <sheetData sheetId="28">
        <row r="4">
          <cell r="J4">
            <v>40.875954319051637</v>
          </cell>
        </row>
      </sheetData>
      <sheetData sheetId="29">
        <row r="4">
          <cell r="J4">
            <v>38.361302556679711</v>
          </cell>
        </row>
      </sheetData>
      <sheetData sheetId="30">
        <row r="4">
          <cell r="J4">
            <v>2.6291150419789289</v>
          </cell>
        </row>
      </sheetData>
      <sheetData sheetId="31">
        <row r="4">
          <cell r="J4">
            <v>4.6383035723607167</v>
          </cell>
        </row>
      </sheetData>
      <sheetData sheetId="32">
        <row r="4">
          <cell r="J4">
            <v>2.9052585831103772</v>
          </cell>
        </row>
      </sheetData>
      <sheetData sheetId="33">
        <row r="4">
          <cell r="J4">
            <v>262.8058344002913</v>
          </cell>
        </row>
      </sheetData>
      <sheetData sheetId="34">
        <row r="4">
          <cell r="J4">
            <v>0.98226498842942989</v>
          </cell>
        </row>
      </sheetData>
      <sheetData sheetId="35">
        <row r="4">
          <cell r="J4">
            <v>13.356311662816944</v>
          </cell>
        </row>
      </sheetData>
      <sheetData sheetId="36">
        <row r="4">
          <cell r="J4">
            <v>19.477235125337099</v>
          </cell>
        </row>
      </sheetData>
      <sheetData sheetId="37">
        <row r="4">
          <cell r="J4">
            <v>11.116209085452605</v>
          </cell>
        </row>
      </sheetData>
      <sheetData sheetId="38">
        <row r="4">
          <cell r="J4">
            <v>10.331214639285418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B15" sqref="B15:D1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10.84+5.53</f>
        <v>16.37</v>
      </c>
      <c r="J2" t="s">
        <v>6</v>
      </c>
      <c r="K2" s="9">
        <f>13.17+37.53</f>
        <v>50.7</v>
      </c>
      <c r="M2" t="s">
        <v>59</v>
      </c>
      <c r="N2" s="9">
        <f>597.2-43.5</f>
        <v>553.70000000000005</v>
      </c>
      <c r="P2" t="s">
        <v>8</v>
      </c>
      <c r="Q2" s="10">
        <f>N2+K2+H2</f>
        <v>620.7700000000001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0.1389202257855775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4468.535783681742</v>
      </c>
      <c r="D7" s="20">
        <f>(C7*[1]Feuil1!$K$2-C4)/C4</f>
        <v>0.56760507446044151</v>
      </c>
      <c r="E7" s="31">
        <f>C7-C7/(1+D7)</f>
        <v>1617.9863331322913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1338.4064784953541</v>
      </c>
    </row>
    <row r="9" spans="2:20">
      <c r="M9" s="17" t="str">
        <f>IF(C13&gt;C7*Params!F8,B13,"Others")</f>
        <v>BTC</v>
      </c>
      <c r="N9" s="18">
        <f>IF(C13&gt;C7*0.1,C13,C7)</f>
        <v>1239.0058858525178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553.70000000000005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262.8058344002913</v>
      </c>
    </row>
    <row r="12" spans="2:20">
      <c r="B12" s="7" t="s">
        <v>19</v>
      </c>
      <c r="C12" s="1">
        <f>[2]ETH!J4</f>
        <v>1338.4064784953541</v>
      </c>
      <c r="D12" s="20">
        <f>C12/$C$7</f>
        <v>0.29951790548102236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236.15954643753506</v>
      </c>
    </row>
    <row r="13" spans="2:20">
      <c r="B13" s="7" t="s">
        <v>4</v>
      </c>
      <c r="C13" s="1">
        <f>[2]BTC!J4</f>
        <v>1239.0058858525178</v>
      </c>
      <c r="D13" s="20">
        <f t="shared" ref="D13:D55" si="0">C13/$C$7</f>
        <v>0.27727334989173319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838.45803849604113</v>
      </c>
      <c r="Q13" s="23"/>
    </row>
    <row r="14" spans="2:20">
      <c r="B14" s="7" t="s">
        <v>59</v>
      </c>
      <c r="C14" s="1">
        <f>$N$2</f>
        <v>553.70000000000005</v>
      </c>
      <c r="D14" s="20">
        <f t="shared" si="0"/>
        <v>0.12391083495896106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262.8058344002913</v>
      </c>
      <c r="D15" s="20">
        <f t="shared" si="0"/>
        <v>5.8812516475756804E-2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236.15954643753506</v>
      </c>
      <c r="D16" s="20">
        <f t="shared" si="0"/>
        <v>5.2849424927947454E-2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2.5008191812649263E-2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2.0140825620925579E-2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1.3997873806543278E-2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58.554878937801341</v>
      </c>
      <c r="D20" s="20">
        <f t="shared" si="0"/>
        <v>1.3103817843785165E-2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55.542514119935802</v>
      </c>
      <c r="D21" s="20">
        <f t="shared" si="0"/>
        <v>1.2429689904860266E-2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1.1345998433121411E-2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45.108644272253798</v>
      </c>
      <c r="D23" s="20">
        <f t="shared" si="0"/>
        <v>1.0094725980931415E-2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40.875954319051637</v>
      </c>
      <c r="D24" s="20">
        <f t="shared" si="0"/>
        <v>9.1475052003215426E-3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38.361302556679711</v>
      </c>
      <c r="D25" s="20">
        <f t="shared" si="0"/>
        <v>8.5847589487294748E-3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36.962531558276737</v>
      </c>
      <c r="D26" s="20">
        <f t="shared" si="0"/>
        <v>8.2717322513690041E-3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24.129970271694233</v>
      </c>
      <c r="D27" s="20">
        <f t="shared" si="0"/>
        <v>5.3999724831145755E-3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19.477235125337099</v>
      </c>
      <c r="D28" s="20">
        <f t="shared" si="0"/>
        <v>4.3587510693020122E-3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18.592697425793272</v>
      </c>
      <c r="D29" s="20">
        <f t="shared" si="0"/>
        <v>4.1608030741726023E-3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16.37</v>
      </c>
      <c r="D30" s="20">
        <f t="shared" si="0"/>
        <v>3.6633923934950197E-3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14.67188966058948</v>
      </c>
      <c r="D31" s="20">
        <f t="shared" si="0"/>
        <v>3.2833774575932637E-3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13.971290696154718</v>
      </c>
      <c r="D32" s="20">
        <f t="shared" si="0"/>
        <v>3.1265925512279128E-3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13.797749721503511</v>
      </c>
      <c r="D33" s="20">
        <f t="shared" si="0"/>
        <v>3.087756345577519E-3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13.356311662816944</v>
      </c>
      <c r="D34" s="20">
        <f t="shared" si="0"/>
        <v>2.9889682682170075E-3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12.301298609883213</v>
      </c>
      <c r="D35" s="20">
        <f t="shared" si="0"/>
        <v>2.7528701134732453E-3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11.41328852859648</v>
      </c>
      <c r="D36" s="20">
        <f t="shared" si="0"/>
        <v>2.5541450446196889E-3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11.116209085452605</v>
      </c>
      <c r="D37" s="20">
        <f t="shared" si="0"/>
        <v>2.4876625417316616E-3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10.331214639285418</v>
      </c>
      <c r="D38" s="20">
        <f t="shared" si="0"/>
        <v>2.3119910278022356E-3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2.3497629891079844E-3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9.549223379922104</v>
      </c>
      <c r="D40" s="20">
        <f t="shared" si="0"/>
        <v>2.1369915878919634E-3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5.6125754220198694</v>
      </c>
      <c r="D41" s="20">
        <f t="shared" si="0"/>
        <v>1.2560211428799444E-3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5.1356912207583347</v>
      </c>
      <c r="D42" s="20">
        <f t="shared" si="0"/>
        <v>1.1493006813356893E-3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5.0170862923784521</v>
      </c>
      <c r="D43" s="20">
        <f t="shared" si="0"/>
        <v>1.1227584459992273E-3</v>
      </c>
    </row>
    <row r="44" spans="2:14">
      <c r="B44" s="22" t="s">
        <v>56</v>
      </c>
      <c r="C44" s="9">
        <f>[2]SHIB!$J$4</f>
        <v>4.6383035723607167</v>
      </c>
      <c r="D44" s="20">
        <f t="shared" si="0"/>
        <v>1.0379918158648152E-3</v>
      </c>
    </row>
    <row r="45" spans="2:14">
      <c r="B45" s="22" t="s">
        <v>23</v>
      </c>
      <c r="C45" s="9">
        <f>[2]LUNA!J4</f>
        <v>3.6238552551179866</v>
      </c>
      <c r="D45" s="20">
        <f t="shared" si="0"/>
        <v>8.1097151965340165E-4</v>
      </c>
    </row>
    <row r="46" spans="2:14">
      <c r="B46" s="22" t="s">
        <v>36</v>
      </c>
      <c r="C46" s="9">
        <f>[2]AMP!$J$4</f>
        <v>3.6007493178117733</v>
      </c>
      <c r="D46" s="20">
        <f t="shared" si="0"/>
        <v>8.0580071238570746E-4</v>
      </c>
    </row>
    <row r="47" spans="2:14">
      <c r="B47" s="22" t="s">
        <v>64</v>
      </c>
      <c r="C47" s="10">
        <f>[2]ACE!$J$4</f>
        <v>3.4102423982011909</v>
      </c>
      <c r="D47" s="20">
        <f t="shared" si="0"/>
        <v>7.6316774963619159E-4</v>
      </c>
    </row>
    <row r="48" spans="2:14">
      <c r="B48" s="22" t="s">
        <v>40</v>
      </c>
      <c r="C48" s="9">
        <f>[2]SHPING!$J$4</f>
        <v>2.9052585831103772</v>
      </c>
      <c r="D48" s="20">
        <f t="shared" si="0"/>
        <v>6.5015896117914926E-4</v>
      </c>
    </row>
    <row r="49" spans="2:4">
      <c r="B49" s="22" t="s">
        <v>62</v>
      </c>
      <c r="C49" s="10">
        <f>[2]SEI!$J$4</f>
        <v>2.6291150419789289</v>
      </c>
      <c r="D49" s="20">
        <f t="shared" si="0"/>
        <v>5.8836163997611163E-4</v>
      </c>
    </row>
    <row r="50" spans="2:4">
      <c r="B50" s="22" t="s">
        <v>50</v>
      </c>
      <c r="C50" s="9">
        <f>[2]KAVA!$J$4</f>
        <v>2.7464273059274915</v>
      </c>
      <c r="D50" s="20">
        <f t="shared" si="0"/>
        <v>6.1461459388037823E-4</v>
      </c>
    </row>
    <row r="51" spans="2:4">
      <c r="B51" s="7" t="s">
        <v>25</v>
      </c>
      <c r="C51" s="1">
        <f>[2]POLIS!J4</f>
        <v>2.6457730079346233</v>
      </c>
      <c r="D51" s="20">
        <f t="shared" si="0"/>
        <v>5.9208947539292226E-4</v>
      </c>
    </row>
    <row r="52" spans="2:4">
      <c r="B52" s="7" t="s">
        <v>28</v>
      </c>
      <c r="C52" s="1">
        <f>[2]ATLAS!O47</f>
        <v>2.0414652914710629</v>
      </c>
      <c r="D52" s="20">
        <f t="shared" si="0"/>
        <v>4.5685329385211881E-4</v>
      </c>
    </row>
    <row r="53" spans="2:4">
      <c r="B53" s="22" t="s">
        <v>63</v>
      </c>
      <c r="C53" s="10">
        <f>[2]MEME!$J$4</f>
        <v>1.7882326275130254</v>
      </c>
      <c r="D53" s="20">
        <f t="shared" si="0"/>
        <v>4.0018312800432678E-4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3.7972026680336169E-4</v>
      </c>
    </row>
    <row r="55" spans="2:4">
      <c r="B55" s="22" t="s">
        <v>43</v>
      </c>
      <c r="C55" s="9">
        <f>[2]TRX!$J$4</f>
        <v>0.98226498842942989</v>
      </c>
      <c r="D55" s="20">
        <f t="shared" si="0"/>
        <v>2.1981808717219591E-4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2023-12-28T16:58:40Z</dcterms:modified>
</cp:coreProperties>
</file>