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53"/>
  <c r="C54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43" i="1"/>
  <c r="C50"/>
  <c r="K2"/>
  <c r="T2"/>
  <c r="C27" i="2"/>
  <c r="Q2" i="1" l="1"/>
  <c r="C27"/>
  <c r="C14" l="1"/>
  <c r="C4"/>
  <c r="C37"/>
  <c r="C22"/>
  <c r="C45" l="1"/>
  <c r="C49" l="1"/>
  <c r="C48" l="1"/>
  <c r="C52"/>
  <c r="C17"/>
  <c r="C19"/>
  <c r="C47" l="1"/>
  <c r="C36" l="1"/>
  <c r="C33" l="1"/>
  <c r="C40" l="1"/>
  <c r="C55" l="1"/>
  <c r="C30" l="1"/>
  <c r="C32"/>
  <c r="C41" l="1"/>
  <c r="C42" l="1"/>
  <c r="C29" l="1"/>
  <c r="C51" l="1"/>
  <c r="C39" l="1"/>
  <c r="C34" l="1"/>
  <c r="C38"/>
  <c r="C35"/>
  <c r="C23" l="1"/>
  <c r="C20"/>
  <c r="C21" l="1"/>
  <c r="C26" l="1"/>
  <c r="C44" l="1"/>
  <c r="C16" l="1"/>
  <c r="C15" l="1"/>
  <c r="C13"/>
  <c r="C12" l="1"/>
  <c r="C28" l="1"/>
  <c r="C18" l="1"/>
  <c r="C24" l="1"/>
  <c r="C25" l="1"/>
  <c r="C31" l="1"/>
  <c r="C46" l="1"/>
  <c r="C7" l="1"/>
  <c r="D55" l="1"/>
  <c r="D52"/>
  <c r="D38"/>
  <c r="D26"/>
  <c r="D22"/>
  <c r="D31"/>
  <c r="D21"/>
  <c r="D12"/>
  <c r="D41"/>
  <c r="D18"/>
  <c r="D28"/>
  <c r="D50"/>
  <c r="N9"/>
  <c r="D14"/>
  <c r="D13"/>
  <c r="D33"/>
  <c r="D35"/>
  <c r="D20"/>
  <c r="D45"/>
  <c r="D43"/>
  <c r="D17"/>
  <c r="M9"/>
  <c r="D16"/>
  <c r="D29"/>
  <c r="D37"/>
  <c r="D54"/>
  <c r="D53"/>
  <c r="D25"/>
  <c r="D15"/>
  <c r="D30"/>
  <c r="D44"/>
  <c r="D47"/>
  <c r="D40"/>
  <c r="M8"/>
  <c r="Q3"/>
  <c r="D24"/>
  <c r="D42"/>
  <c r="D39"/>
  <c r="D32"/>
  <c r="D23"/>
  <c r="D7"/>
  <c r="E7" s="1"/>
  <c r="D49"/>
  <c r="N8"/>
  <c r="D19"/>
  <c r="D34"/>
  <c r="D51"/>
  <c r="D48"/>
  <c r="D36"/>
  <c r="D27"/>
  <c r="D46"/>
  <c r="N10" l="1"/>
  <c r="M10"/>
  <c r="N11" l="1"/>
  <c r="M11"/>
  <c r="N12" l="1"/>
  <c r="M12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N26" l="1"/>
  <c r="M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<sst xmlns="http://schemas.openxmlformats.org/spreadsheetml/2006/main" count="107" uniqueCount="67">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</sst>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1261.2201488730357</c:v>
                </c:pt>
                <c:pt idx="1">
                  <c:v>1251.8584358684016</c:v>
                </c:pt>
                <c:pt idx="2">
                  <c:v>353.47</c:v>
                </c:pt>
                <c:pt idx="3">
                  <c:v>284.84296926966715</c:v>
                </c:pt>
                <c:pt idx="4">
                  <c:v>1041.0540140872299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1261.2201488730357</v>
          </cell>
        </row>
      </sheetData>
      <sheetData sheetId="1">
        <row r="4">
          <cell r="J4">
            <v>1251.8584358684016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2.9780168030364567</v>
          </cell>
        </row>
      </sheetData>
      <sheetData sheetId="4">
        <row r="47">
          <cell r="M47">
            <v>117.75</v>
          </cell>
          <cell r="O47">
            <v>1.7531263490704063</v>
          </cell>
        </row>
      </sheetData>
      <sheetData sheetId="5">
        <row r="4">
          <cell r="C4">
            <v>-123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4.2177808584089362</v>
          </cell>
        </row>
      </sheetData>
      <sheetData sheetId="8">
        <row r="4">
          <cell r="J4">
            <v>42.707585465327469</v>
          </cell>
        </row>
      </sheetData>
      <sheetData sheetId="9">
        <row r="4">
          <cell r="J4">
            <v>12.800685240150225</v>
          </cell>
        </row>
      </sheetData>
      <sheetData sheetId="10">
        <row r="4">
          <cell r="J4">
            <v>22.458564377565203</v>
          </cell>
        </row>
      </sheetData>
      <sheetData sheetId="11">
        <row r="4">
          <cell r="J4">
            <v>13.036883770304906</v>
          </cell>
        </row>
      </sheetData>
      <sheetData sheetId="12">
        <row r="4">
          <cell r="J4">
            <v>55.516300425369039</v>
          </cell>
        </row>
      </sheetData>
      <sheetData sheetId="13">
        <row r="4">
          <cell r="J4">
            <v>3.6394589200659859</v>
          </cell>
        </row>
      </sheetData>
      <sheetData sheetId="14">
        <row r="4">
          <cell r="J4">
            <v>179.08571230241228</v>
          </cell>
        </row>
      </sheetData>
      <sheetData sheetId="15">
        <row r="4">
          <cell r="J4">
            <v>5.6353970778696842</v>
          </cell>
        </row>
      </sheetData>
      <sheetData sheetId="16">
        <row r="4">
          <cell r="J4">
            <v>40.106934440291234</v>
          </cell>
        </row>
      </sheetData>
      <sheetData sheetId="17">
        <row r="4">
          <cell r="J4">
            <v>5.7876055791706769</v>
          </cell>
        </row>
      </sheetData>
      <sheetData sheetId="18">
        <row r="4">
          <cell r="J4">
            <v>4.3081398345889319</v>
          </cell>
        </row>
      </sheetData>
      <sheetData sheetId="19">
        <row r="4">
          <cell r="J4">
            <v>13.706057230417729</v>
          </cell>
        </row>
      </sheetData>
      <sheetData sheetId="20">
        <row r="4">
          <cell r="J4">
            <v>2.2540521161633822</v>
          </cell>
        </row>
      </sheetData>
      <sheetData sheetId="21">
        <row r="4">
          <cell r="J4">
            <v>11.789135997959743</v>
          </cell>
        </row>
      </sheetData>
      <sheetData sheetId="22">
        <row r="4">
          <cell r="J4">
            <v>7.9392599682141576</v>
          </cell>
        </row>
      </sheetData>
      <sheetData sheetId="23">
        <row r="4">
          <cell r="J4">
            <v>11.669071887873836</v>
          </cell>
        </row>
      </sheetData>
      <sheetData sheetId="24">
        <row r="4">
          <cell r="J4">
            <v>4.1052543631909897</v>
          </cell>
        </row>
      </sheetData>
      <sheetData sheetId="25">
        <row r="4">
          <cell r="J4">
            <v>21.494377346608854</v>
          </cell>
        </row>
      </sheetData>
      <sheetData sheetId="26">
        <row r="4">
          <cell r="J4">
            <v>45.109078328311639</v>
          </cell>
        </row>
      </sheetData>
      <sheetData sheetId="27">
        <row r="4">
          <cell r="J4">
            <v>1.9622963888698093</v>
          </cell>
        </row>
      </sheetData>
      <sheetData sheetId="28">
        <row r="4">
          <cell r="J4">
            <v>41.526569255590609</v>
          </cell>
        </row>
      </sheetData>
      <sheetData sheetId="29">
        <row r="4">
          <cell r="J4">
            <v>48.190597254284775</v>
          </cell>
        </row>
      </sheetData>
      <sheetData sheetId="30">
        <row r="4">
          <cell r="J4">
            <v>1.9874937060144566</v>
          </cell>
        </row>
      </sheetData>
      <sheetData sheetId="31">
        <row r="4">
          <cell r="J4">
            <v>4.5410442176684747</v>
          </cell>
        </row>
      </sheetData>
      <sheetData sheetId="32">
        <row r="4">
          <cell r="J4">
            <v>2.7912950575180431</v>
          </cell>
        </row>
      </sheetData>
      <sheetData sheetId="33">
        <row r="4">
          <cell r="J4">
            <v>284.84296926966715</v>
          </cell>
        </row>
      </sheetData>
      <sheetData sheetId="34">
        <row r="4">
          <cell r="J4">
            <v>0.94556388773622235</v>
          </cell>
        </row>
      </sheetData>
      <sheetData sheetId="35">
        <row r="4">
          <cell r="J4">
            <v>12.191904771041184</v>
          </cell>
        </row>
      </sheetData>
      <sheetData sheetId="36">
        <row r="4">
          <cell r="J4">
            <v>18.818015608891059</v>
          </cell>
        </row>
      </sheetData>
      <sheetData sheetId="37">
        <row r="4">
          <cell r="J4">
            <v>0.94203937292538176</v>
          </cell>
        </row>
      </sheetData>
      <sheetData sheetId="38">
        <row r="4">
          <cell r="J4">
            <v>1.0119222843179931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24.71+5.53</f>
        <v>30.240000000000002</v>
      </c>
      <c r="J2" t="s">
        <v>6</v>
      </c>
      <c r="K2" s="9">
        <f>10.78+37.53</f>
        <v>48.31</v>
      </c>
      <c r="M2" t="s">
        <v>59</v>
      </c>
      <c r="N2" s="9">
        <f>353.47</f>
        <v>353.47</v>
      </c>
      <c r="P2" t="s">
        <v>8</v>
      </c>
      <c r="Q2" s="10">
        <f>N2+K2+H2</f>
        <v>432.02000000000004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0.1030472532040437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4192.4455680983356</v>
      </c>
      <c r="D7" s="20">
        <f>(C7*[1]Feuil1!$K$2-C4)/C4</f>
        <v>0.4869120750387313</v>
      </c>
      <c r="E7" s="31">
        <f>C7-C7/(1+D7)</f>
        <v>1372.8803507070311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1261.2201488730357</v>
      </c>
    </row>
    <row r="9" spans="2:20">
      <c r="M9" s="17" t="str">
        <f>IF(C13&gt;C7*Params!F8,B13,"Others")</f>
        <v>BTC</v>
      </c>
      <c r="N9" s="18">
        <f>IF(C13&gt;C7*0.1,C13,C7)</f>
        <v>1251.8584358684016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353.47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284.84296926966715</v>
      </c>
    </row>
    <row r="12" spans="2:20">
      <c r="B12" s="7" t="s">
        <v>19</v>
      </c>
      <c r="C12" s="1">
        <f>[2]ETH!J4</f>
        <v>1261.2201488730357</v>
      </c>
      <c r="D12" s="20">
        <f>C12/$C$7</f>
        <v>0.30083160971010925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1041.0540140872299</v>
      </c>
    </row>
    <row r="13" spans="2:20">
      <c r="B13" s="7" t="s">
        <v>4</v>
      </c>
      <c r="C13" s="1">
        <f>[2]BTC!J4</f>
        <v>1251.8584358684016</v>
      </c>
      <c r="D13" s="20">
        <f t="shared" ref="D13:D55" si="0">C13/$C$7</f>
        <v>0.29859861399136445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353.47</v>
      </c>
      <c r="D14" s="20">
        <f t="shared" si="0"/>
        <v>8.431117214488526E-2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284.84296926966715</v>
      </c>
      <c r="D15" s="20">
        <f t="shared" si="0"/>
        <v>6.7941960042875393E-2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179.08571230241228</v>
      </c>
      <c r="D16" s="20">
        <f t="shared" si="0"/>
        <v>4.2716287997901024E-2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22</v>
      </c>
      <c r="C17" s="1">
        <f>-[2]BIGTIME!$C$4</f>
        <v>123</v>
      </c>
      <c r="D17" s="20">
        <f t="shared" si="0"/>
        <v>2.9338484662972487E-2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2.8086232268821225E-2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1.4919692810316496E-2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55.516300425369039</v>
      </c>
      <c r="D20" s="20">
        <f t="shared" si="0"/>
        <v>1.3241984785159859E-2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38</v>
      </c>
      <c r="C21" s="9">
        <f>[2]NEAR!$J$4</f>
        <v>48.190597254284775</v>
      </c>
      <c r="D21" s="20">
        <f t="shared" si="0"/>
        <v>1.1494626816620472E-2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48.31</v>
      </c>
      <c r="D22" s="20">
        <f t="shared" si="0"/>
        <v>1.1523107268847163E-2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45.109078328311639</v>
      </c>
      <c r="D23" s="20">
        <f t="shared" si="0"/>
        <v>1.0759609778016226E-2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42.707585465327469</v>
      </c>
      <c r="D24" s="20">
        <f t="shared" si="0"/>
        <v>1.0186795456643062E-2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57</v>
      </c>
      <c r="C25" s="9">
        <f>[2]MINA!$J$4</f>
        <v>41.526569255590609</v>
      </c>
      <c r="D25" s="20">
        <f t="shared" si="0"/>
        <v>9.9050944326098365E-3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40.106934440291234</v>
      </c>
      <c r="D26" s="20">
        <f t="shared" si="0"/>
        <v>9.5664770809376215E-3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30.240000000000002</v>
      </c>
      <c r="D27" s="20">
        <f t="shared" si="0"/>
        <v>7.2129737903112853E-3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22.458564377565203</v>
      </c>
      <c r="D28" s="20">
        <f t="shared" si="0"/>
        <v>5.3569125735250158E-3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21.494377346608854</v>
      </c>
      <c r="D29" s="20">
        <f t="shared" si="0"/>
        <v>5.1269305701107902E-3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18.818015608891059</v>
      </c>
      <c r="D30" s="20">
        <f t="shared" si="0"/>
        <v>4.488553352268514E-3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13.706057230417729</v>
      </c>
      <c r="D31" s="20">
        <f t="shared" si="0"/>
        <v>3.2692272345075913E-3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13.036883770304906</v>
      </c>
      <c r="D32" s="20">
        <f t="shared" si="0"/>
        <v>3.1096131264068735E-3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12.800685240150225</v>
      </c>
      <c r="D33" s="20">
        <f t="shared" si="0"/>
        <v>3.0532740454771194E-3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12.191904771041184</v>
      </c>
      <c r="D34" s="20">
        <f t="shared" si="0"/>
        <v>2.9080651312001046E-3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11.789135997959743</v>
      </c>
      <c r="D35" s="20">
        <f t="shared" si="0"/>
        <v>2.8119950054133233E-3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11.669071887873836</v>
      </c>
      <c r="D36" s="20">
        <f t="shared" si="0"/>
        <v>2.7833568017358533E-3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2.5045047883025294E-3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7.9392599682141576</v>
      </c>
      <c r="D38" s="20">
        <f t="shared" si="0"/>
        <v>1.8937061529496139E-3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5.7876055791706769</v>
      </c>
      <c r="D39" s="20">
        <f t="shared" si="0"/>
        <v>1.3804843700799424E-3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5.6353970778696842</v>
      </c>
      <c r="D40" s="20">
        <f t="shared" si="0"/>
        <v>1.3441789490962579E-3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4.5410442176684747</v>
      </c>
      <c r="D41" s="20">
        <f t="shared" si="0"/>
        <v>1.0831492368613533E-3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4.3081398345889319</v>
      </c>
      <c r="D42" s="20">
        <f t="shared" si="0"/>
        <v>1.0275958899433188E-3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4.2177808584089362</v>
      </c>
      <c r="D43" s="20">
        <f t="shared" si="0"/>
        <v>1.0060430815138986E-3</v>
      </c>
    </row>
    <row r="44" spans="2:14">
      <c r="B44" s="22" t="s">
        <v>23</v>
      </c>
      <c r="C44" s="9">
        <f>[2]LUNA!J4</f>
        <v>4.1052543631909897</v>
      </c>
      <c r="D44" s="20">
        <f t="shared" si="0"/>
        <v>9.7920278188682718E-4</v>
      </c>
    </row>
    <row r="45" spans="2:14">
      <c r="B45" s="22" t="s">
        <v>36</v>
      </c>
      <c r="C45" s="9">
        <f>[2]AMP!$J$4</f>
        <v>3.6394589200659859</v>
      </c>
      <c r="D45" s="20">
        <f t="shared" si="0"/>
        <v>8.6809926591767763E-4</v>
      </c>
    </row>
    <row r="46" spans="2:14">
      <c r="B46" s="22" t="s">
        <v>62</v>
      </c>
      <c r="C46" s="10">
        <f>[2]SEI!$J$4</f>
        <v>1.9874937060144566</v>
      </c>
      <c r="D46" s="20">
        <f t="shared" si="0"/>
        <v>4.7406547651755683E-4</v>
      </c>
    </row>
    <row r="47" spans="2:14">
      <c r="B47" s="7" t="s">
        <v>25</v>
      </c>
      <c r="C47" s="1">
        <f>[2]POLIS!J4</f>
        <v>2.9780168030364567</v>
      </c>
      <c r="D47" s="20">
        <f t="shared" si="0"/>
        <v>7.1032927074763774E-4</v>
      </c>
    </row>
    <row r="48" spans="2:14">
      <c r="B48" s="22" t="s">
        <v>40</v>
      </c>
      <c r="C48" s="9">
        <f>[2]SHPING!$J$4</f>
        <v>2.7912950575180431</v>
      </c>
      <c r="D48" s="20">
        <f t="shared" si="0"/>
        <v>6.6579160353515457E-4</v>
      </c>
    </row>
    <row r="49" spans="2:4">
      <c r="B49" s="22" t="s">
        <v>50</v>
      </c>
      <c r="C49" s="9">
        <f>[2]KAVA!$J$4</f>
        <v>2.2540521161633822</v>
      </c>
      <c r="D49" s="20">
        <f t="shared" si="0"/>
        <v>5.3764612552520386E-4</v>
      </c>
    </row>
    <row r="50" spans="2:4">
      <c r="B50" s="22" t="s">
        <v>63</v>
      </c>
      <c r="C50" s="10">
        <f>[2]MEME!$J$4</f>
        <v>1.9622963888698093</v>
      </c>
      <c r="D50" s="20">
        <f t="shared" si="0"/>
        <v>4.6805530495173334E-4</v>
      </c>
    </row>
    <row r="51" spans="2:4">
      <c r="B51" s="7" t="s">
        <v>28</v>
      </c>
      <c r="C51" s="1">
        <f>[2]ATLAS!O47</f>
        <v>1.7531263490704063</v>
      </c>
      <c r="D51" s="20">
        <f t="shared" si="0"/>
        <v>4.1816317483296802E-4</v>
      </c>
    </row>
    <row r="52" spans="2:4">
      <c r="B52" s="7" t="s">
        <v>27</v>
      </c>
      <c r="C52" s="1">
        <f>[2]Ayman!$E$9</f>
        <v>1.6967935999999999</v>
      </c>
      <c r="D52" s="20">
        <f t="shared" si="0"/>
        <v>4.0472644723438923E-4</v>
      </c>
    </row>
    <row r="53" spans="2:4">
      <c r="B53" s="22" t="s">
        <v>65</v>
      </c>
      <c r="C53" s="10">
        <f>[2]DYDX!$J$4</f>
        <v>1.0119222843179931</v>
      </c>
      <c r="D53" s="20">
        <f t="shared" si="0"/>
        <v>2.4136801966328071E-4</v>
      </c>
    </row>
    <row r="54" spans="2:4">
      <c r="B54" s="22" t="s">
        <v>66</v>
      </c>
      <c r="C54" s="10">
        <f>[2]TIA!$J$4</f>
        <v>0.94203937292538176</v>
      </c>
      <c r="D54" s="20">
        <f t="shared" si="0"/>
        <v>2.2469924954867914E-4</v>
      </c>
    </row>
    <row r="55" spans="2:4">
      <c r="B55" s="22" t="s">
        <v>43</v>
      </c>
      <c r="C55" s="9">
        <f>[2]TRX!$J$4</f>
        <v>0.94556388773622235</v>
      </c>
      <c r="D55" s="20">
        <f t="shared" si="0"/>
        <v>2.2553993185536422E-4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2023-12-19T13:37:56Z</dcterms:modified>
</cp:coreProperties>
</file>