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1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O9"/>
  <c r="P9" s="1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2" i="32"/>
  <c r="B12"/>
  <c r="G11"/>
  <c r="C10"/>
  <c r="C9"/>
  <c r="T8"/>
  <c r="R8"/>
  <c r="N8" s="1"/>
  <c r="C8"/>
  <c r="S8" s="1"/>
  <c r="T7"/>
  <c r="S7"/>
  <c r="R7"/>
  <c r="C7"/>
  <c r="T6"/>
  <c r="R6"/>
  <c r="R36" s="1"/>
  <c r="N6"/>
  <c r="C6"/>
  <c r="S6" s="1"/>
  <c r="R5"/>
  <c r="C5"/>
  <c r="J4"/>
  <c r="K4" s="1"/>
  <c r="D14" i="31"/>
  <c r="K4" s="1"/>
  <c r="B14"/>
  <c r="G13"/>
  <c r="C11"/>
  <c r="C10"/>
  <c r="N9"/>
  <c r="C9"/>
  <c r="N8"/>
  <c r="C8"/>
  <c r="T7"/>
  <c r="R7"/>
  <c r="N7"/>
  <c r="C7"/>
  <c r="T6"/>
  <c r="S6"/>
  <c r="R6"/>
  <c r="P6"/>
  <c r="O6"/>
  <c r="O3" s="1"/>
  <c r="N6"/>
  <c r="E6"/>
  <c r="D6"/>
  <c r="T5"/>
  <c r="S5" s="1"/>
  <c r="R5"/>
  <c r="C5"/>
  <c r="O9" s="1"/>
  <c r="P9" s="1"/>
  <c r="J4"/>
  <c r="B10" i="30"/>
  <c r="N9"/>
  <c r="N8"/>
  <c r="O7"/>
  <c r="P7" s="1"/>
  <c r="N7"/>
  <c r="N6"/>
  <c r="E6"/>
  <c r="D6"/>
  <c r="D10" s="1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J4"/>
  <c r="C35" i="28"/>
  <c r="B34"/>
  <c r="C34" s="1"/>
  <c r="D33"/>
  <c r="C33"/>
  <c r="C32"/>
  <c r="C31"/>
  <c r="C30"/>
  <c r="D29"/>
  <c r="B28"/>
  <c r="C28" s="1"/>
  <c r="C27"/>
  <c r="P26"/>
  <c r="B26"/>
  <c r="C26" s="1"/>
  <c r="C25"/>
  <c r="C24"/>
  <c r="O23"/>
  <c r="N23"/>
  <c r="C23"/>
  <c r="O6" s="1"/>
  <c r="C22"/>
  <c r="T21"/>
  <c r="R21"/>
  <c r="V21" s="1"/>
  <c r="C21"/>
  <c r="C20"/>
  <c r="T19"/>
  <c r="R19"/>
  <c r="N26" s="1"/>
  <c r="C19"/>
  <c r="T18"/>
  <c r="R18"/>
  <c r="E18"/>
  <c r="T17"/>
  <c r="R17"/>
  <c r="N17"/>
  <c r="C17"/>
  <c r="T16"/>
  <c r="S16" s="1"/>
  <c r="R16"/>
  <c r="C16"/>
  <c r="T15"/>
  <c r="S15"/>
  <c r="O26" s="1"/>
  <c r="R15"/>
  <c r="N25" s="1"/>
  <c r="N15"/>
  <c r="B15"/>
  <c r="E15" s="1"/>
  <c r="T14"/>
  <c r="S14"/>
  <c r="R14"/>
  <c r="O14"/>
  <c r="N14"/>
  <c r="P14" s="1"/>
  <c r="B14"/>
  <c r="T13"/>
  <c r="S13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C7"/>
  <c r="T6"/>
  <c r="P6"/>
  <c r="N6"/>
  <c r="B6"/>
  <c r="S5"/>
  <c r="D5"/>
  <c r="D37" s="1"/>
  <c r="B5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B19" i="26"/>
  <c r="J4" s="1"/>
  <c r="P17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T5"/>
  <c r="R5"/>
  <c r="R22" s="1"/>
  <c r="C5"/>
  <c r="O9" s="1"/>
  <c r="P9" s="1"/>
  <c r="K4"/>
  <c r="B10" i="25"/>
  <c r="O9"/>
  <c r="O8"/>
  <c r="N7"/>
  <c r="D7"/>
  <c r="O6"/>
  <c r="E6"/>
  <c r="D6"/>
  <c r="D10" s="1"/>
  <c r="G9" s="1"/>
  <c r="C5"/>
  <c r="O7" s="1"/>
  <c r="P7" s="1"/>
  <c r="J4"/>
  <c r="N17" i="24"/>
  <c r="N16"/>
  <c r="B16"/>
  <c r="D16" s="1"/>
  <c r="T9" s="1"/>
  <c r="O15"/>
  <c r="P15" s="1"/>
  <c r="D15"/>
  <c r="B15"/>
  <c r="B18" s="1"/>
  <c r="N14"/>
  <c r="C14"/>
  <c r="C13"/>
  <c r="C12"/>
  <c r="C11"/>
  <c r="T10"/>
  <c r="R10"/>
  <c r="N15" s="1"/>
  <c r="C10"/>
  <c r="R9"/>
  <c r="O9"/>
  <c r="C9"/>
  <c r="T8"/>
  <c r="S8"/>
  <c r="R8"/>
  <c r="N8"/>
  <c r="C8"/>
  <c r="T7"/>
  <c r="S7" s="1"/>
  <c r="R7"/>
  <c r="O7"/>
  <c r="C7"/>
  <c r="T6"/>
  <c r="T17" s="1"/>
  <c r="R6"/>
  <c r="U6" s="1"/>
  <c r="N6"/>
  <c r="E6"/>
  <c r="D6"/>
  <c r="D18" s="1"/>
  <c r="T5"/>
  <c r="S5"/>
  <c r="R5"/>
  <c r="R17" s="1"/>
  <c r="C5"/>
  <c r="J4"/>
  <c r="K4" s="1"/>
  <c r="B35" i="23"/>
  <c r="C34"/>
  <c r="C33"/>
  <c r="B32"/>
  <c r="C31"/>
  <c r="C30"/>
  <c r="C29"/>
  <c r="C28"/>
  <c r="C27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R8"/>
  <c r="S8" s="1"/>
  <c r="C8"/>
  <c r="T7"/>
  <c r="R7"/>
  <c r="D7"/>
  <c r="D37" s="1"/>
  <c r="R6"/>
  <c r="T6" s="1"/>
  <c r="D6"/>
  <c r="R5"/>
  <c r="D5"/>
  <c r="D15" i="22"/>
  <c r="D14"/>
  <c r="D13"/>
  <c r="D12"/>
  <c r="D11"/>
  <c r="D10"/>
  <c r="D9"/>
  <c r="D8"/>
  <c r="B7"/>
  <c r="E6"/>
  <c r="D6"/>
  <c r="D5"/>
  <c r="B15" i="21"/>
  <c r="J4" s="1"/>
  <c r="C13"/>
  <c r="C12"/>
  <c r="C11"/>
  <c r="C10"/>
  <c r="C9"/>
  <c r="T8"/>
  <c r="R8"/>
  <c r="C8"/>
  <c r="T7"/>
  <c r="R7"/>
  <c r="C7"/>
  <c r="R6"/>
  <c r="N6"/>
  <c r="E6"/>
  <c r="D6"/>
  <c r="T5"/>
  <c r="S5"/>
  <c r="R5"/>
  <c r="C5"/>
  <c r="B10" i="20"/>
  <c r="O6"/>
  <c r="E6"/>
  <c r="D6"/>
  <c r="D10" s="1"/>
  <c r="G9" s="1"/>
  <c r="C5"/>
  <c r="O7" s="1"/>
  <c r="B10" i="19"/>
  <c r="N9"/>
  <c r="N8"/>
  <c r="O7"/>
  <c r="P7" s="1"/>
  <c r="N7"/>
  <c r="N6"/>
  <c r="E6"/>
  <c r="D6"/>
  <c r="D10" s="1"/>
  <c r="G9" s="1"/>
  <c r="C5"/>
  <c r="O9" s="1"/>
  <c r="P9" s="1"/>
  <c r="K4"/>
  <c r="J4"/>
  <c r="B10" i="18"/>
  <c r="N7"/>
  <c r="E6"/>
  <c r="D6"/>
  <c r="D10" s="1"/>
  <c r="G9" s="1"/>
  <c r="C5"/>
  <c r="J4"/>
  <c r="K4" s="1"/>
  <c r="B13" i="17"/>
  <c r="O9"/>
  <c r="O8"/>
  <c r="O7"/>
  <c r="O6"/>
  <c r="E6"/>
  <c r="D6"/>
  <c r="D13" s="1"/>
  <c r="R13" i="16"/>
  <c r="C10"/>
  <c r="B9"/>
  <c r="D9" s="1"/>
  <c r="D8" s="1"/>
  <c r="T8" s="1"/>
  <c r="S8"/>
  <c r="C8"/>
  <c r="B8"/>
  <c r="R8" s="1"/>
  <c r="T7"/>
  <c r="R7"/>
  <c r="C7"/>
  <c r="T6"/>
  <c r="S6"/>
  <c r="R6"/>
  <c r="E6"/>
  <c r="D6"/>
  <c r="D14" s="1"/>
  <c r="T5"/>
  <c r="T13" s="1"/>
  <c r="R5"/>
  <c r="U5" s="1"/>
  <c r="C5"/>
  <c r="B13" i="15"/>
  <c r="O9"/>
  <c r="N8"/>
  <c r="O7"/>
  <c r="E6"/>
  <c r="D6"/>
  <c r="D13" s="1"/>
  <c r="C5"/>
  <c r="O8" s="1"/>
  <c r="N24" i="14"/>
  <c r="N22"/>
  <c r="N17"/>
  <c r="B17"/>
  <c r="N16"/>
  <c r="O15"/>
  <c r="C15"/>
  <c r="O14"/>
  <c r="D14"/>
  <c r="C14" s="1"/>
  <c r="C13"/>
  <c r="C12"/>
  <c r="C11"/>
  <c r="T10"/>
  <c r="R10"/>
  <c r="E10"/>
  <c r="S9"/>
  <c r="R9"/>
  <c r="N15" s="1"/>
  <c r="D9"/>
  <c r="S8"/>
  <c r="O9" s="1"/>
  <c r="R8"/>
  <c r="O8"/>
  <c r="E8"/>
  <c r="S7"/>
  <c r="R7"/>
  <c r="T7" s="1"/>
  <c r="O7"/>
  <c r="E7"/>
  <c r="S6"/>
  <c r="R6"/>
  <c r="T6" s="1"/>
  <c r="O6"/>
  <c r="D6"/>
  <c r="R5"/>
  <c r="D5"/>
  <c r="J4"/>
  <c r="D13" i="13"/>
  <c r="B13"/>
  <c r="G12"/>
  <c r="C11"/>
  <c r="C10"/>
  <c r="C9"/>
  <c r="C8"/>
  <c r="C7"/>
  <c r="T6"/>
  <c r="R6"/>
  <c r="C6"/>
  <c r="O6" s="1"/>
  <c r="T5"/>
  <c r="T15" s="1"/>
  <c r="S5"/>
  <c r="R5"/>
  <c r="C5"/>
  <c r="O9" s="1"/>
  <c r="J4"/>
  <c r="K4" s="1"/>
  <c r="P17" i="12"/>
  <c r="N17"/>
  <c r="O16"/>
  <c r="P16" s="1"/>
  <c r="N16"/>
  <c r="N15"/>
  <c r="O14"/>
  <c r="P14" s="1"/>
  <c r="N14"/>
  <c r="B13"/>
  <c r="C11"/>
  <c r="C10"/>
  <c r="O17" s="1"/>
  <c r="C9"/>
  <c r="U8"/>
  <c r="T8"/>
  <c r="S8"/>
  <c r="R8"/>
  <c r="C8"/>
  <c r="T7"/>
  <c r="R7"/>
  <c r="N7" s="1"/>
  <c r="C7"/>
  <c r="T6"/>
  <c r="S6"/>
  <c r="R6"/>
  <c r="E6"/>
  <c r="D6"/>
  <c r="D13" s="1"/>
  <c r="G12" s="1"/>
  <c r="T5"/>
  <c r="T13" s="1"/>
  <c r="R5"/>
  <c r="C5"/>
  <c r="J4"/>
  <c r="B14" i="11"/>
  <c r="J4" s="1"/>
  <c r="K4" s="1"/>
  <c r="O9"/>
  <c r="P9" s="1"/>
  <c r="N9"/>
  <c r="N8"/>
  <c r="O7"/>
  <c r="P7" s="1"/>
  <c r="N7"/>
  <c r="E7"/>
  <c r="D7"/>
  <c r="N6"/>
  <c r="E6"/>
  <c r="D6"/>
  <c r="D14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E6"/>
  <c r="D6"/>
  <c r="D14" s="1"/>
  <c r="G13" s="1"/>
  <c r="T5"/>
  <c r="T14" s="1"/>
  <c r="R5"/>
  <c r="C5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5" i="2"/>
  <c r="N74"/>
  <c r="M73"/>
  <c r="M68"/>
  <c r="M67"/>
  <c r="M66"/>
  <c r="N65"/>
  <c r="O65" s="1"/>
  <c r="M65"/>
  <c r="M60"/>
  <c r="M59"/>
  <c r="N57"/>
  <c r="M52"/>
  <c r="N51"/>
  <c r="O51" s="1"/>
  <c r="M51"/>
  <c r="M50"/>
  <c r="N49"/>
  <c r="O49" s="1"/>
  <c r="M49"/>
  <c r="N44"/>
  <c r="O44" s="1"/>
  <c r="M44"/>
  <c r="M43"/>
  <c r="N42"/>
  <c r="O42" s="1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R15" s="1"/>
  <c r="C32"/>
  <c r="B30"/>
  <c r="D29"/>
  <c r="M28"/>
  <c r="D28"/>
  <c r="M27"/>
  <c r="D27"/>
  <c r="M26"/>
  <c r="D26"/>
  <c r="C26"/>
  <c r="N9" s="1"/>
  <c r="O9" s="1"/>
  <c r="N25"/>
  <c r="O25" s="1"/>
  <c r="M25"/>
  <c r="C25"/>
  <c r="T24"/>
  <c r="S24"/>
  <c r="R24"/>
  <c r="M76" s="1"/>
  <c r="C24"/>
  <c r="T23"/>
  <c r="R23"/>
  <c r="C23"/>
  <c r="C22"/>
  <c r="N43" s="1"/>
  <c r="O43" s="1"/>
  <c r="R21"/>
  <c r="C21"/>
  <c r="M20"/>
  <c r="C20"/>
  <c r="T19"/>
  <c r="S19"/>
  <c r="R19"/>
  <c r="M19"/>
  <c r="C19"/>
  <c r="N28" s="1"/>
  <c r="O28" s="1"/>
  <c r="T18"/>
  <c r="S18" s="1"/>
  <c r="R18"/>
  <c r="N18"/>
  <c r="O18" s="1"/>
  <c r="M18"/>
  <c r="D18"/>
  <c r="T17"/>
  <c r="R17"/>
  <c r="M17"/>
  <c r="C17"/>
  <c r="N20" s="1"/>
  <c r="O20" s="1"/>
  <c r="T16"/>
  <c r="S16"/>
  <c r="R16"/>
  <c r="D16"/>
  <c r="T14" s="1"/>
  <c r="D15"/>
  <c r="S14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M9"/>
  <c r="C9"/>
  <c r="S8"/>
  <c r="R8"/>
  <c r="C8"/>
  <c r="S7"/>
  <c r="R7"/>
  <c r="C7"/>
  <c r="T6"/>
  <c r="R6"/>
  <c r="E6"/>
  <c r="D6"/>
  <c r="T5"/>
  <c r="R5"/>
  <c r="D5"/>
  <c r="C40" i="1"/>
  <c r="B38"/>
  <c r="C37"/>
  <c r="S20" s="1"/>
  <c r="C36"/>
  <c r="C35"/>
  <c r="C34"/>
  <c r="D33"/>
  <c r="D32"/>
  <c r="D31"/>
  <c r="D30"/>
  <c r="D29"/>
  <c r="N28"/>
  <c r="C28"/>
  <c r="D27"/>
  <c r="N26"/>
  <c r="D26"/>
  <c r="D25"/>
  <c r="D24"/>
  <c r="T23"/>
  <c r="S23" s="1"/>
  <c r="O37" s="1"/>
  <c r="R23"/>
  <c r="D23"/>
  <c r="C23" s="1"/>
  <c r="B23"/>
  <c r="D22"/>
  <c r="N21"/>
  <c r="D21"/>
  <c r="T20"/>
  <c r="R20"/>
  <c r="N29" s="1"/>
  <c r="N20"/>
  <c r="C20"/>
  <c r="C19"/>
  <c r="D19" s="1"/>
  <c r="O18"/>
  <c r="N18"/>
  <c r="P18" s="1"/>
  <c r="C18"/>
  <c r="R17"/>
  <c r="S17" s="1"/>
  <c r="D17"/>
  <c r="T16"/>
  <c r="R16"/>
  <c r="D16"/>
  <c r="R15"/>
  <c r="T15" s="1"/>
  <c r="D15"/>
  <c r="R14"/>
  <c r="T14" s="1"/>
  <c r="D14"/>
  <c r="T13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H36" i="5" l="1"/>
  <c r="I36" s="1"/>
  <c r="K36" s="1"/>
  <c r="H37"/>
  <c r="G12" i="29"/>
  <c r="K4"/>
  <c r="O14" i="2"/>
  <c r="K14" i="5"/>
  <c r="P6" i="13"/>
  <c r="O46" i="2"/>
  <c r="T5" i="1"/>
  <c r="O3"/>
  <c r="O29"/>
  <c r="P29" s="1"/>
  <c r="O28"/>
  <c r="P28" s="1"/>
  <c r="O27"/>
  <c r="O26"/>
  <c r="P26" s="1"/>
  <c r="D38"/>
  <c r="T21" s="1"/>
  <c r="R21"/>
  <c r="T19"/>
  <c r="S19" s="1"/>
  <c r="R19"/>
  <c r="N19" s="1"/>
  <c r="C18" i="2"/>
  <c r="N17" s="1"/>
  <c r="O17" s="1"/>
  <c r="O22" s="1"/>
  <c r="T15"/>
  <c r="S15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D74" i="5"/>
  <c r="E62"/>
  <c r="O9" i="8"/>
  <c r="P9" s="1"/>
  <c r="P11" s="1"/>
  <c r="O8"/>
  <c r="P8" s="1"/>
  <c r="S5" i="9"/>
  <c r="O9" i="10"/>
  <c r="P9" s="1"/>
  <c r="O8"/>
  <c r="O6"/>
  <c r="O9" i="12"/>
  <c r="O8"/>
  <c r="O6"/>
  <c r="N9" i="13"/>
  <c r="P9" s="1"/>
  <c r="N8"/>
  <c r="N7"/>
  <c r="N6"/>
  <c r="N8" i="14"/>
  <c r="N6"/>
  <c r="N7"/>
  <c r="P7" s="1"/>
  <c r="N9" i="15"/>
  <c r="N7"/>
  <c r="J4"/>
  <c r="K4" s="1"/>
  <c r="N6"/>
  <c r="O6" i="16"/>
  <c r="O7"/>
  <c r="N9" i="17"/>
  <c r="N7"/>
  <c r="P7" s="1"/>
  <c r="N8"/>
  <c r="P8" s="1"/>
  <c r="N6"/>
  <c r="P6" s="1"/>
  <c r="O7" i="18"/>
  <c r="P7" s="1"/>
  <c r="O6"/>
  <c r="N9" i="20"/>
  <c r="N8"/>
  <c r="N6"/>
  <c r="N7"/>
  <c r="P7" s="1"/>
  <c r="D15" i="21"/>
  <c r="G14" s="1"/>
  <c r="T6"/>
  <c r="S6" s="1"/>
  <c r="O8"/>
  <c r="O6"/>
  <c r="O7"/>
  <c r="C7" i="22"/>
  <c r="B17"/>
  <c r="J4" s="1"/>
  <c r="C35" i="23"/>
  <c r="N9" s="1"/>
  <c r="R25"/>
  <c r="O9"/>
  <c r="P9" s="1"/>
  <c r="E35"/>
  <c r="O8" i="24"/>
  <c r="P8" s="1"/>
  <c r="O6"/>
  <c r="P6" s="1"/>
  <c r="R6" i="28"/>
  <c r="C6"/>
  <c r="O17"/>
  <c r="P17" s="1"/>
  <c r="P19" s="1"/>
  <c r="O15"/>
  <c r="P15" s="1"/>
  <c r="E14"/>
  <c r="R10"/>
  <c r="G9" i="30"/>
  <c r="K4"/>
  <c r="D18" i="1"/>
  <c r="T10" s="1"/>
  <c r="S10" s="1"/>
  <c r="N6"/>
  <c r="N37"/>
  <c r="P37" s="1"/>
  <c r="N36"/>
  <c r="N35"/>
  <c r="N34"/>
  <c r="N52" i="2"/>
  <c r="O52" s="1"/>
  <c r="O54" s="1"/>
  <c r="N50"/>
  <c r="O50" s="1"/>
  <c r="N36"/>
  <c r="O36" s="1"/>
  <c r="N35"/>
  <c r="O35" s="1"/>
  <c r="N75"/>
  <c r="O75" s="1"/>
  <c r="N73"/>
  <c r="O73" s="1"/>
  <c r="N68"/>
  <c r="O68" s="1"/>
  <c r="N66"/>
  <c r="O66" s="1"/>
  <c r="B37"/>
  <c r="B31"/>
  <c r="D30"/>
  <c r="T21" s="1"/>
  <c r="S21" s="1"/>
  <c r="N6" i="9"/>
  <c r="J4"/>
  <c r="K4" s="1"/>
  <c r="G17" i="14"/>
  <c r="T5"/>
  <c r="O9" i="16"/>
  <c r="O8"/>
  <c r="R21" i="21"/>
  <c r="N8"/>
  <c r="T5" i="23"/>
  <c r="T37" s="1"/>
  <c r="E7" i="25"/>
  <c r="K4"/>
  <c r="S5" i="26"/>
  <c r="T22"/>
  <c r="C29" i="28"/>
  <c r="T20"/>
  <c r="V20" s="1"/>
  <c r="O74" i="2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17" i="4"/>
  <c r="I35" i="5"/>
  <c r="K35" s="1"/>
  <c r="M38"/>
  <c r="M46" s="1"/>
  <c r="U7" i="10"/>
  <c r="N8"/>
  <c r="V7" i="12"/>
  <c r="N8"/>
  <c r="T8" i="14"/>
  <c r="N9"/>
  <c r="O8" i="18"/>
  <c r="P8" s="1"/>
  <c r="O9" i="21"/>
  <c r="O16" i="28"/>
  <c r="P16" s="1"/>
  <c r="S13" i="1"/>
  <c r="N27"/>
  <c r="O34"/>
  <c r="P34" s="1"/>
  <c r="O35"/>
  <c r="P35" s="1"/>
  <c r="O36"/>
  <c r="P36" s="1"/>
  <c r="B39"/>
  <c r="S17" i="2"/>
  <c r="N34"/>
  <c r="O34" s="1"/>
  <c r="O38" s="1"/>
  <c r="N67"/>
  <c r="O67" s="1"/>
  <c r="O70" s="1"/>
  <c r="N76"/>
  <c r="O76" s="1"/>
  <c r="P35" i="4"/>
  <c r="I37" i="5"/>
  <c r="K37" s="1"/>
  <c r="M39"/>
  <c r="K4" i="8"/>
  <c r="T6"/>
  <c r="T13" s="1"/>
  <c r="P6" i="9"/>
  <c r="K4" i="10"/>
  <c r="R14"/>
  <c r="N6"/>
  <c r="O7"/>
  <c r="G13" i="11"/>
  <c r="K4" i="12"/>
  <c r="R13"/>
  <c r="N6"/>
  <c r="O7"/>
  <c r="P7" s="1"/>
  <c r="N9"/>
  <c r="O7" i="13"/>
  <c r="P7" s="1"/>
  <c r="O8"/>
  <c r="P8" s="1"/>
  <c r="R15"/>
  <c r="P6" i="14"/>
  <c r="P9"/>
  <c r="P15"/>
  <c r="D17"/>
  <c r="P8" i="15"/>
  <c r="P9"/>
  <c r="J4" i="17"/>
  <c r="K4" s="1"/>
  <c r="P9"/>
  <c r="O9" i="18"/>
  <c r="J4" i="20"/>
  <c r="K4" s="1"/>
  <c r="P6"/>
  <c r="K4" i="21"/>
  <c r="G17" i="24"/>
  <c r="P9"/>
  <c r="P9" i="25"/>
  <c r="V19" i="28"/>
  <c r="R20"/>
  <c r="P9" i="29"/>
  <c r="O9" i="32"/>
  <c r="P9" s="1"/>
  <c r="O7"/>
  <c r="O17" i="14"/>
  <c r="P17" s="1"/>
  <c r="O16"/>
  <c r="P16" s="1"/>
  <c r="N9" i="18"/>
  <c r="N8"/>
  <c r="N6"/>
  <c r="B37" i="23"/>
  <c r="J4" s="1"/>
  <c r="R9"/>
  <c r="S9" s="1"/>
  <c r="C9"/>
  <c r="O6" s="1"/>
  <c r="P6" s="1"/>
  <c r="C32"/>
  <c r="R24"/>
  <c r="O17" i="24"/>
  <c r="P17" s="1"/>
  <c r="O16"/>
  <c r="P16" s="1"/>
  <c r="O14"/>
  <c r="P14" s="1"/>
  <c r="P20" s="1"/>
  <c r="N9"/>
  <c r="N7"/>
  <c r="P7" s="1"/>
  <c r="N9" i="25"/>
  <c r="N8"/>
  <c r="P8" s="1"/>
  <c r="N6"/>
  <c r="P6" s="1"/>
  <c r="O9" i="28"/>
  <c r="O7"/>
  <c r="P23"/>
  <c r="O3"/>
  <c r="S5" i="32"/>
  <c r="T5" s="1"/>
  <c r="T36" s="1"/>
  <c r="W36" s="1"/>
  <c r="N26" i="2"/>
  <c r="O26" s="1"/>
  <c r="N27"/>
  <c r="O27" s="1"/>
  <c r="M74"/>
  <c r="T6" i="9"/>
  <c r="T17" s="1"/>
  <c r="O7"/>
  <c r="P7" s="1"/>
  <c r="O8"/>
  <c r="P8" s="1"/>
  <c r="U5" i="10"/>
  <c r="N7"/>
  <c r="O6" i="11"/>
  <c r="P6" s="1"/>
  <c r="P12" s="1"/>
  <c r="U5" i="12"/>
  <c r="O15"/>
  <c r="P15" s="1"/>
  <c r="P19" s="1"/>
  <c r="K4" i="14"/>
  <c r="R37"/>
  <c r="P8"/>
  <c r="G12" i="15"/>
  <c r="P7"/>
  <c r="S7" i="16"/>
  <c r="B14"/>
  <c r="G12" i="17"/>
  <c r="O8" i="20"/>
  <c r="O9"/>
  <c r="P9" s="1"/>
  <c r="N9" i="21"/>
  <c r="T21"/>
  <c r="S7"/>
  <c r="U8"/>
  <c r="D17" i="22"/>
  <c r="B37" i="28"/>
  <c r="J4" s="1"/>
  <c r="K4" s="1"/>
  <c r="O24"/>
  <c r="O25"/>
  <c r="P25" s="1"/>
  <c r="R18" i="31"/>
  <c r="T18"/>
  <c r="O6" i="32"/>
  <c r="N7"/>
  <c r="O8"/>
  <c r="P8" s="1"/>
  <c r="N9"/>
  <c r="O6" i="34"/>
  <c r="P6" s="1"/>
  <c r="P11" s="1"/>
  <c r="O8"/>
  <c r="P8" s="1"/>
  <c r="T9" i="14"/>
  <c r="N14"/>
  <c r="P14" s="1"/>
  <c r="P19" s="1"/>
  <c r="N23"/>
  <c r="N25"/>
  <c r="O6" i="15"/>
  <c r="P6" s="1"/>
  <c r="P11" s="1"/>
  <c r="O6" i="19"/>
  <c r="P6" s="1"/>
  <c r="O8"/>
  <c r="P8" s="1"/>
  <c r="N7" i="21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N24"/>
  <c r="O6" i="29"/>
  <c r="P6" s="1"/>
  <c r="O7"/>
  <c r="P7" s="1"/>
  <c r="O6" i="30"/>
  <c r="P6" s="1"/>
  <c r="O8"/>
  <c r="P8" s="1"/>
  <c r="O7" i="31"/>
  <c r="O8"/>
  <c r="P8" s="1"/>
  <c r="O6" i="33"/>
  <c r="P6" s="1"/>
  <c r="O8"/>
  <c r="P8" s="1"/>
  <c r="P11" i="25" l="1"/>
  <c r="P6" i="32"/>
  <c r="N3"/>
  <c r="O3"/>
  <c r="D39" i="1"/>
  <c r="D42" s="1"/>
  <c r="T18"/>
  <c r="S18" s="1"/>
  <c r="R18"/>
  <c r="N10"/>
  <c r="P10" s="1"/>
  <c r="R22"/>
  <c r="S5" i="14"/>
  <c r="T37"/>
  <c r="J4" i="2"/>
  <c r="J7"/>
  <c r="J8" s="1"/>
  <c r="N3" i="21"/>
  <c r="P6"/>
  <c r="O3"/>
  <c r="P3" s="1"/>
  <c r="O21" i="1"/>
  <c r="P21" s="1"/>
  <c r="O19"/>
  <c r="P19" s="1"/>
  <c r="P23" s="1"/>
  <c r="O20"/>
  <c r="P20" s="1"/>
  <c r="P7" i="31"/>
  <c r="P11" s="1"/>
  <c r="N3"/>
  <c r="P3" s="1"/>
  <c r="T5" i="28"/>
  <c r="T39" s="1"/>
  <c r="W39" s="1"/>
  <c r="R39"/>
  <c r="N7" i="16"/>
  <c r="N6"/>
  <c r="J4"/>
  <c r="K4" s="1"/>
  <c r="N8"/>
  <c r="N9"/>
  <c r="P9" s="1"/>
  <c r="N3" i="28"/>
  <c r="N8"/>
  <c r="P8" s="1"/>
  <c r="N7"/>
  <c r="P7" s="1"/>
  <c r="P11" s="1"/>
  <c r="N9"/>
  <c r="R22" i="2"/>
  <c r="M57"/>
  <c r="O57" s="1"/>
  <c r="D31"/>
  <c r="T22" s="1"/>
  <c r="T36" s="1"/>
  <c r="T20"/>
  <c r="S20" s="1"/>
  <c r="R20"/>
  <c r="P6" i="1"/>
  <c r="O6"/>
  <c r="H41" i="5"/>
  <c r="I41" s="1"/>
  <c r="K41" s="1"/>
  <c r="H38"/>
  <c r="P11" i="26"/>
  <c r="P24" i="28"/>
  <c r="P28"/>
  <c r="P9"/>
  <c r="R37" i="23"/>
  <c r="P8" i="16"/>
  <c r="P6" i="18"/>
  <c r="P11" s="1"/>
  <c r="P11" i="17"/>
  <c r="P7" i="16"/>
  <c r="P8" i="12"/>
  <c r="P6" i="10"/>
  <c r="P11" s="1"/>
  <c r="P27" i="1"/>
  <c r="G37" i="28"/>
  <c r="P12" i="13"/>
  <c r="P11" i="33"/>
  <c r="P11" i="30"/>
  <c r="P11" i="29"/>
  <c r="P19" i="26"/>
  <c r="P11" i="19"/>
  <c r="P8" i="20"/>
  <c r="G13" i="16"/>
  <c r="O30" i="2"/>
  <c r="P3" i="28"/>
  <c r="P7" i="32"/>
  <c r="P11" i="20"/>
  <c r="P9" i="18"/>
  <c r="P11" i="14"/>
  <c r="P7" i="10"/>
  <c r="P12" i="9"/>
  <c r="N4" i="2"/>
  <c r="P39" i="1"/>
  <c r="P9" i="21"/>
  <c r="B42" i="1"/>
  <c r="O78" i="2"/>
  <c r="P11" i="24"/>
  <c r="P7" i="21"/>
  <c r="P8"/>
  <c r="P6" i="16"/>
  <c r="P6" i="12"/>
  <c r="P9"/>
  <c r="P8" i="10"/>
  <c r="P31" i="1"/>
  <c r="G37" i="23"/>
  <c r="J12" i="1" l="1"/>
  <c r="J13" s="1"/>
  <c r="J4"/>
  <c r="K4" s="1"/>
  <c r="N59" i="2"/>
  <c r="O59" s="1"/>
  <c r="N60"/>
  <c r="O60" s="1"/>
  <c r="N58"/>
  <c r="O24" i="14"/>
  <c r="P24" s="1"/>
  <c r="O22"/>
  <c r="P22" s="1"/>
  <c r="O23"/>
  <c r="P23" s="1"/>
  <c r="O25"/>
  <c r="P25" s="1"/>
  <c r="O12" i="1"/>
  <c r="P12" s="1"/>
  <c r="O11"/>
  <c r="O13"/>
  <c r="P13" s="1"/>
  <c r="G7"/>
  <c r="I42"/>
  <c r="O4" i="2"/>
  <c r="M4"/>
  <c r="H39" i="5"/>
  <c r="I39" s="1"/>
  <c r="K39" s="1"/>
  <c r="I38"/>
  <c r="K38" s="1"/>
  <c r="M58" i="2"/>
  <c r="R36"/>
  <c r="N11" i="1"/>
  <c r="R32"/>
  <c r="P12" i="16"/>
  <c r="P11" i="12"/>
  <c r="D37" i="2"/>
  <c r="G36" s="1"/>
  <c r="N3" i="1"/>
  <c r="P3" s="1"/>
  <c r="P11" i="21"/>
  <c r="T22" i="1"/>
  <c r="T32" s="1"/>
  <c r="P3" i="32"/>
  <c r="P11"/>
  <c r="P11" i="1" l="1"/>
  <c r="P15" s="1"/>
  <c r="P27" i="14"/>
  <c r="O58" i="2"/>
  <c r="O62" s="1"/>
  <c r="K4"/>
  <c r="J13" i="5"/>
  <c r="O46" l="1"/>
  <c r="P46" s="1"/>
  <c r="J15"/>
  <c r="J16" s="1"/>
</calcChain>
</file>

<file path=xl/sharedStrings.xml><?xml version="1.0" encoding="utf-8"?>
<sst xmlns="http://schemas.openxmlformats.org/spreadsheetml/2006/main" count="695" uniqueCount="88">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</sst>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68621824"/>
        <c:axId val="68623744"/>
      </c:lineChart>
      <c:dateAx>
        <c:axId val="68621824"/>
        <c:scaling>
          <c:orientation val="minMax"/>
        </c:scaling>
        <c:axPos val="b"/>
        <c:numFmt formatCode="dd/mm/yy;@" sourceLinked="1"/>
        <c:majorTickMark val="none"/>
        <c:tickLblPos val="nextTo"/>
        <c:crossAx val="68623744"/>
        <c:crosses val="autoZero"/>
        <c:lblOffset val="100"/>
      </c:dateAx>
      <c:valAx>
        <c:axId val="6862374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686218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1599.95814838094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822.82700453553866</v>
      </c>
      <c r="K4" s="4">
        <f>(J4/D42-1)</f>
        <v>-0.42184680596644819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2767.360216794184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5.2131699999999996E-3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5.2131699999999996E-3</v>
      </c>
      <c r="C12" s="40">
        <v>0</v>
      </c>
      <c r="D12" s="26">
        <f t="shared" si="0"/>
        <v>0</v>
      </c>
      <c r="E12" s="38">
        <f>(B12*J3)</f>
        <v>8.3408538203950648</v>
      </c>
      <c r="I12" t="s">
        <v>13</v>
      </c>
      <c r="J12">
        <f>(J11-B42)</f>
        <v>8.5719670000000026E-2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137.14788449302526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0.51428033000000006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0.51428032999999995</v>
      </c>
      <c r="D42" s="23">
        <f>(SUM(D5:D41))</f>
        <v>1423.1989255217843</v>
      </c>
      <c r="H42" t="s">
        <v>9</v>
      </c>
      <c r="I42" s="39">
        <f>D42/B42</f>
        <v>2767.360216794184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1.14283135960905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10.874119859172861</v>
      </c>
      <c r="K4" s="4">
        <f>(J4/D14-1)</f>
        <v>-0.67742554462192273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0.51051314000000003</v>
      </c>
      <c r="S5" s="40">
        <v>0</v>
      </c>
      <c r="T5" s="26">
        <f>(D6)</f>
        <v>0</v>
      </c>
      <c r="U5" s="38">
        <f>(R5*J3)</f>
        <v>0.58343042588448535</v>
      </c>
    </row>
    <row r="6" spans="2:21">
      <c r="B6" s="36">
        <v>0.51051314000000003</v>
      </c>
      <c r="C6" s="40">
        <v>0</v>
      </c>
      <c r="D6" s="26">
        <f>(B6*C6)</f>
        <v>0</v>
      </c>
      <c r="E6" s="38">
        <f>(B6*J3)</f>
        <v>0.58343042588448535</v>
      </c>
      <c r="M6" t="s">
        <v>11</v>
      </c>
      <c r="N6" s="29">
        <f>(SUM(R5:R7)/5)</f>
        <v>1.9030139080000001</v>
      </c>
      <c r="O6" s="38">
        <f>($C$5*Params!K8)</f>
        <v>4.9302941984076982</v>
      </c>
      <c r="P6" s="38">
        <f>(O6*N6)</f>
        <v>9.3824184301015627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1.9030139080000001</v>
      </c>
      <c r="O7" s="38">
        <f>($C$5*Params!K9)</f>
        <v>6.0680543980402435</v>
      </c>
      <c r="P7" s="38">
        <f>(O7*N7)</f>
        <v>11.547591913971152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0.26494187837918642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1.9030139080000001</v>
      </c>
      <c r="O8" s="38">
        <f>($C$5*Params!K10)</f>
        <v>8.3435747973053349</v>
      </c>
      <c r="P8" s="38">
        <f>(O8*N8)</f>
        <v>15.877938881710335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1.9030139080000001</v>
      </c>
      <c r="O9" s="38">
        <f>($C$5*Params!K11)</f>
        <v>15.170135995100608</v>
      </c>
      <c r="P9" s="38">
        <f>(O9*N9)</f>
        <v>28.86897978492788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65.676929010710921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3.5428451960635901</v>
      </c>
    </row>
    <row r="14" spans="2:21">
      <c r="B14" s="29">
        <f>(SUM(B5:B13))</f>
        <v>9.5150695400000025</v>
      </c>
      <c r="D14" s="38">
        <f>(SUM(D5:D13))</f>
        <v>33.710418410000003</v>
      </c>
      <c r="R14" s="29">
        <f>(SUM(R5:R13))</f>
        <v>9.5150695400000007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6.4101102336980551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7.7938532300174828</v>
      </c>
      <c r="K4" s="4">
        <f>(J4/D14-1)</f>
        <v>-0.28693017108714702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0.56367990221818853</v>
      </c>
      <c r="M6" t="s">
        <v>11</v>
      </c>
      <c r="N6" s="1">
        <f>(SUM($B$5:$B$7)/5)</f>
        <v>0.24317376600000004</v>
      </c>
      <c r="O6" s="38">
        <f>($C$5*Params!K8)</f>
        <v>12.800900900900901</v>
      </c>
      <c r="P6" s="38">
        <f>(O6*N6)</f>
        <v>3.1128432802648653</v>
      </c>
    </row>
    <row r="7" spans="2:16">
      <c r="B7" s="36">
        <v>1.7932759999999999E-2</v>
      </c>
      <c r="C7" s="40">
        <v>0</v>
      </c>
      <c r="D7" s="26">
        <f>(C7*B7)</f>
        <v>0</v>
      </c>
      <c r="E7" s="38">
        <f>(B7*J4)</f>
        <v>0.1397652994491283</v>
      </c>
      <c r="N7" s="1">
        <f>(SUM($B$5:$B$7)/5)</f>
        <v>0.24317376600000004</v>
      </c>
      <c r="O7" s="38">
        <f>($C$5*Params!K9)</f>
        <v>15.754954954954954</v>
      </c>
      <c r="P7" s="38">
        <f>(O7*N7)</f>
        <v>3.8311917295567572</v>
      </c>
    </row>
    <row r="8" spans="2:16">
      <c r="N8" s="1">
        <f>(SUM($B$5:$B$7)/5)</f>
        <v>0.24317376600000004</v>
      </c>
      <c r="O8" s="38">
        <f>($C$5*Params!K10)</f>
        <v>21.663063063063063</v>
      </c>
      <c r="P8" s="38">
        <f>(O8*N8)</f>
        <v>5.2678886281405415</v>
      </c>
    </row>
    <row r="9" spans="2:16">
      <c r="N9" s="1">
        <f>(SUM($B$5:$B$7)/5)</f>
        <v>0.24317376600000004</v>
      </c>
      <c r="O9" s="38">
        <f>($C$5*Params!K11)</f>
        <v>39.387387387387385</v>
      </c>
      <c r="P9" s="38">
        <f>(O9*N9)</f>
        <v>9.577979323891892</v>
      </c>
    </row>
    <row r="12" spans="2:16">
      <c r="P12" s="38">
        <f>(SUM(P6:P9))</f>
        <v>21.789902961854054</v>
      </c>
    </row>
    <row r="13" spans="2:16">
      <c r="F13" t="s">
        <v>9</v>
      </c>
      <c r="G13" s="38">
        <f>(D14/B14)</f>
        <v>8.9894565353731437</v>
      </c>
    </row>
    <row r="14" spans="2:16">
      <c r="B14" s="19">
        <f>(SUM(B5:B13))</f>
        <v>1.2158688300000002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9.2807084225134258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25.342981672097615</v>
      </c>
      <c r="K4" s="4">
        <f>(J4/D13-1)</f>
        <v>-0.39883351827656555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0.11484329111063436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0.11484329111063436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0.50339467237858959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1.749537648642905E-3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1.6713092398361229</v>
      </c>
      <c r="K4" s="4">
        <f>(J4/D13-1)</f>
        <v>-0.40988198063735681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212.22714603594179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125.62847031015627</v>
      </c>
      <c r="K4" s="4">
        <f>(J4/D17-1)</f>
        <v>-0.26820543340015923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4.987337931844632E-2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1.8903700000000002E-3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2.0157334330493753E-2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1.56039E-3</v>
      </c>
      <c r="C10" s="40">
        <v>0</v>
      </c>
      <c r="D10" s="26">
        <v>0</v>
      </c>
      <c r="E10" s="38">
        <f>(B10*J3)</f>
        <v>0.3311571164030232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0.59195287999999979</v>
      </c>
      <c r="D17" s="38">
        <f>(SUM(D5:D16))</f>
        <v>171.67177243999998</v>
      </c>
      <c r="F17" t="s">
        <v>9</v>
      </c>
      <c r="G17" s="38">
        <f>(SUM(D5:D16)/SUM(B5:B16))</f>
        <v>290.00918525812398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8.4162199999999999E-4</v>
      </c>
      <c r="O22" s="38">
        <f>($S$5*Params!K8)</f>
        <v>323.96134165178148</v>
      </c>
      <c r="P22" s="38">
        <f>(O22*N22)</f>
        <v>0.27265299228365564</v>
      </c>
    </row>
    <row r="23" spans="2:16">
      <c r="N23" s="24">
        <f>(($R$5+$R$7)/5)</f>
        <v>8.4162199999999999E-4</v>
      </c>
      <c r="O23" s="38">
        <f>($S$5*Params!K9)</f>
        <v>398.72165126373102</v>
      </c>
      <c r="P23" s="38">
        <f>(O23*N23)</f>
        <v>0.33557291357988384</v>
      </c>
    </row>
    <row r="24" spans="2:16">
      <c r="N24" s="24">
        <f>(($R$5+$R$7)/5)</f>
        <v>8.4162199999999999E-4</v>
      </c>
      <c r="O24" s="38">
        <f>($S$5*Params!K10)</f>
        <v>548.24227048763021</v>
      </c>
      <c r="P24" s="38">
        <f>(O24*N24)</f>
        <v>0.46141275617234029</v>
      </c>
    </row>
    <row r="25" spans="2:16">
      <c r="N25" s="24">
        <f>(($R$5+$R$7)/5)</f>
        <v>8.4162199999999999E-4</v>
      </c>
      <c r="O25" s="38">
        <f>($S$5*Params!K11)</f>
        <v>996.80412815932755</v>
      </c>
      <c r="P25" s="38">
        <f>(O25*N25)</f>
        <v>0.83893228394970953</v>
      </c>
    </row>
    <row r="26" spans="2:16">
      <c r="P26" s="38"/>
    </row>
    <row r="27" spans="2:16">
      <c r="P27" s="38">
        <f>(SUM(P22:P25))</f>
        <v>1.9085709459855893</v>
      </c>
    </row>
    <row r="37" spans="18:20">
      <c r="R37" s="51">
        <f>(SUM(R5:R27))</f>
        <v>0.59195288000000001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6.12961174615844E-2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3.7612845646578559</v>
      </c>
      <c r="K4" s="4">
        <f>(J4/D13-1)</f>
        <v>-0.24774308706842885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1.4919904675933049E-2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3.9923567020191508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24.131654284488</v>
      </c>
      <c r="K4" s="4">
        <f>(J4/D14-1)</f>
        <v>-0.29427934921450205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4.0878020000000001E-2</v>
      </c>
      <c r="S5" s="40">
        <v>0</v>
      </c>
      <c r="T5" s="26">
        <f>(D6)</f>
        <v>0</v>
      </c>
      <c r="U5">
        <f>(R5*J3)</f>
        <v>0.16319963711227289</v>
      </c>
    </row>
    <row r="6" spans="2:21">
      <c r="B6" s="25">
        <v>4.0878020000000001E-2</v>
      </c>
      <c r="C6" s="40">
        <v>0</v>
      </c>
      <c r="D6" s="26">
        <f>(B6*C6)</f>
        <v>0</v>
      </c>
      <c r="E6" s="38">
        <f>(B6*J3)</f>
        <v>0.16319963711227289</v>
      </c>
      <c r="M6" t="s">
        <v>11</v>
      </c>
      <c r="N6" s="24">
        <f>($B$14/5)</f>
        <v>1.2088926959999999</v>
      </c>
      <c r="O6" s="38">
        <f>($S$6*Params!K8)</f>
        <v>7.4495368550926697</v>
      </c>
      <c r="P6" s="38">
        <f>(O6*N6)</f>
        <v>9.0056906927043379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1.2088926959999999</v>
      </c>
      <c r="O7" s="38">
        <f>($S$6*Params!K9)</f>
        <v>9.1686607447294399</v>
      </c>
      <c r="P7" s="38">
        <f>(O7*N7)</f>
        <v>11.083927006405339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1.2088926959999999</v>
      </c>
      <c r="O8" s="38">
        <f>($C$5*Params!K10)</f>
        <v>12.60690852400298</v>
      </c>
      <c r="P8" s="38">
        <f>(O8*N8)</f>
        <v>15.240399633807343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1.2088926959999999</v>
      </c>
      <c r="O9" s="38">
        <f>($C$5*Params!K11)</f>
        <v>22.921651861823598</v>
      </c>
      <c r="P9" s="38">
        <f>(O9*N9)</f>
        <v>27.709817516013349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63.039834848930369</v>
      </c>
    </row>
    <row r="13" spans="2:21">
      <c r="F13" t="s">
        <v>9</v>
      </c>
      <c r="G13" s="38">
        <f>(D14/B14)</f>
        <v>5.657134586575415</v>
      </c>
      <c r="N13" s="24"/>
      <c r="P13" s="38"/>
      <c r="R13" s="24">
        <f>(SUM(R5:R12))</f>
        <v>6.0444634799999992</v>
      </c>
      <c r="T13" s="38">
        <f>(SUM(T5:T12))</f>
        <v>34.194343410000002</v>
      </c>
    </row>
    <row r="14" spans="2:21">
      <c r="B14">
        <f>(SUM(B5:B13))</f>
        <v>6.0444634800000001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23.09012043756945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2.8507679198438929</v>
      </c>
      <c r="K4" s="4">
        <f>(J4/D13-1)</f>
        <v>-0.45177540003002059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6.0380664944244114E-2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2.980502068062461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5.1081125164193102</v>
      </c>
      <c r="K4" s="4">
        <f>(J4/D10-1)</f>
        <v>-0.40045627741557388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3.731439564110798E-3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1.4706692499168439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6.7137897242746414</v>
      </c>
      <c r="K4" s="4">
        <f>(J4/D10-1)</f>
        <v>-0.33984368492874717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2.2551154038069891E-2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26095.810449991372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760.8523200190981</v>
      </c>
      <c r="K4" s="4">
        <f>(J4/D37-1)</f>
        <v>0.10002474615424162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3.3750000000000002E-4</v>
      </c>
      <c r="C6" s="40">
        <v>0</v>
      </c>
      <c r="D6" s="26">
        <f>(B6*C6)</f>
        <v>0</v>
      </c>
      <c r="E6" s="38">
        <f>(B6*J3)</f>
        <v>8.8073360268720879</v>
      </c>
      <c r="I6" t="s">
        <v>11</v>
      </c>
      <c r="J6">
        <v>0.03</v>
      </c>
      <c r="R6" s="24">
        <f t="shared" si="0"/>
        <v>3.3750000000000002E-4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8.4388999999999298E-4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22.021993480643037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23722.930362452331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2.8426839999999998E-2</v>
      </c>
      <c r="T36" s="38">
        <f>(SUM(T5:T25))</f>
        <v>507.58980017000005</v>
      </c>
    </row>
    <row r="37" spans="2:20">
      <c r="B37">
        <f>(SUM(B5:B36))</f>
        <v>2.9156110000000006E-2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5.976322679706878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7.3541284339198087</v>
      </c>
      <c r="K4" s="4">
        <f>(J4/D10-1)</f>
        <v>-0.11502666258486061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9.0703844574447235E-3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60.374733334608521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9.8767334173226082</v>
      </c>
      <c r="K4" s="4">
        <f>(J4/D15-1)</f>
        <v>-6.2527048691116693E-3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3.821237622214043E-2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1.1621100811013849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0.39198135173703458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1.0072866623390702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1.7600711377374671E-2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5.7535864437276728E-5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19.547737562778739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0.26431971932895887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3.5725264271814066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0.50945096763407538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24.926623684697219</v>
      </c>
      <c r="K4" s="4">
        <f>(J4/D18-1)</f>
        <v>-0.43561937426190034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0.14184628008306532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0.14184628008306532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0.37079635976782899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20.262018694225766</v>
      </c>
      <c r="K4" s="4">
        <f>(J4/D10-1)</f>
        <v>-0.48820361974676019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0.88286824614645143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0.32204695656826765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1.0745788899610991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22.109139547103847</v>
      </c>
      <c r="K4" s="4">
        <f>(J4/D19-1)</f>
        <v>-0.39590986732144828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6.5222296439834085E-2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0.28076509207636702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0.29645777267744899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7.2040841522723104E-6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3.1679818859568099</v>
      </c>
      <c r="K4" s="4">
        <f>(J4/D13-1)</f>
        <v>-0.37018252764278137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1.5586756471856371E-3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1"/>
  <sheetViews>
    <sheetView workbookViewId="0">
      <selection activeCell="R20" sqref="R20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17.932029178776531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(B37*J3)</f>
        <v>143.49353726912457</v>
      </c>
      <c r="K4" s="4">
        <f>(J4/D37-1)</f>
        <v>-0.28322632700367723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f>($C$16*Params!K9)</f>
        <v>20.54920188367684</v>
      </c>
      <c r="P7" s="38">
        <f>(O7*N7)</f>
        <v>2.2368491360773044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12.497244604323246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3.765726127543071E-2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0.11047946488682241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3.9893489999999997E-2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9.4641304959164375E-3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3.9893489999999997E-2</v>
      </c>
      <c r="C18" s="40">
        <v>0</v>
      </c>
      <c r="D18" s="26">
        <v>0</v>
      </c>
      <c r="E18" s="39">
        <f>B18*J3</f>
        <v>0.71537122672322973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0.18436651504985624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1.1204176819416083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1.2633954570039065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/>
      <c r="S22" s="39"/>
      <c r="T22" s="39"/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S35" s="38"/>
      <c r="T35" s="38"/>
    </row>
    <row r="36" spans="2:23">
      <c r="C36" s="38"/>
      <c r="D36" s="38"/>
      <c r="E36" s="38"/>
      <c r="S36" s="38"/>
      <c r="T36" s="38"/>
    </row>
    <row r="37" spans="2:23">
      <c r="B37" s="24">
        <f>(SUM(B5:B36))</f>
        <v>8.0020802909999986</v>
      </c>
      <c r="C37" s="38"/>
      <c r="D37" s="38">
        <f>(SUM(D5:D36))</f>
        <v>200.19364923000001</v>
      </c>
      <c r="E37" s="38"/>
      <c r="F37" t="s">
        <v>9</v>
      </c>
      <c r="G37" s="38">
        <f>(D37/B37)</f>
        <v>25.017700641564339</v>
      </c>
      <c r="S37" s="38"/>
      <c r="T37" s="38"/>
    </row>
    <row r="38" spans="2:23">
      <c r="K38">
        <v>21</v>
      </c>
      <c r="M38" s="24"/>
      <c r="S38" s="38"/>
      <c r="T38" s="38"/>
    </row>
    <row r="39" spans="2:23">
      <c r="R39" s="24">
        <f>(SUM(R5:R38))</f>
        <v>8.0020802910000004</v>
      </c>
      <c r="S39" s="38"/>
      <c r="T39" s="38">
        <f>(SUM(T5:T38))</f>
        <v>200.19128967</v>
      </c>
      <c r="V39" t="s">
        <v>9</v>
      </c>
      <c r="W39" s="38">
        <f>(T39/R39)</f>
        <v>25.017405773240821</v>
      </c>
    </row>
    <row r="41" spans="2:23">
      <c r="N41" s="24"/>
    </row>
  </sheetData>
  <conditionalFormatting sqref="C5 C8:C10 S5">
    <cfRule type="cellIs" dxfId="85" priority="95" operator="lessThan">
      <formula>$J$3</formula>
    </cfRule>
    <cfRule type="cellIs" dxfId="84" priority="96" operator="greaterThan">
      <formula>$J$3</formula>
    </cfRule>
  </conditionalFormatting>
  <conditionalFormatting sqref="C16:C17">
    <cfRule type="cellIs" dxfId="83" priority="79" operator="lessThan">
      <formula>$J$3</formula>
    </cfRule>
    <cfRule type="cellIs" dxfId="82" priority="80" operator="greaterThan">
      <formula>$J$3</formula>
    </cfRule>
    <cfRule type="cellIs" dxfId="81" priority="81" operator="lessThan">
      <formula>$J$3</formula>
    </cfRule>
    <cfRule type="cellIs" dxfId="80" priority="82" operator="greaterThan">
      <formula>$J$3</formula>
    </cfRule>
    <cfRule type="cellIs" dxfId="79" priority="89" operator="lessThan">
      <formula>$J$3</formula>
    </cfRule>
    <cfRule type="cellIs" dxfId="78" priority="90" operator="greaterThan">
      <formula>$J$3</formula>
    </cfRule>
  </conditionalFormatting>
  <conditionalFormatting sqref="C19:C20 G37">
    <cfRule type="cellIs" dxfId="77" priority="73" operator="lessThan">
      <formula>$J$3</formula>
    </cfRule>
    <cfRule type="cellIs" dxfId="76" priority="74" operator="greaterThan">
      <formula>$J$3</formula>
    </cfRule>
    <cfRule type="cellIs" dxfId="75" priority="75" operator="lessThan">
      <formula>$J$3</formula>
    </cfRule>
    <cfRule type="cellIs" dxfId="74" priority="76" operator="greaterThan">
      <formula>$J$3</formula>
    </cfRule>
    <cfRule type="cellIs" dxfId="73" priority="77" operator="lessThan">
      <formula>$J$3</formula>
    </cfRule>
    <cfRule type="cellIs" dxfId="72" priority="78" operator="greaterThan">
      <formula>$J$3</formula>
    </cfRule>
    <cfRule type="cellIs" dxfId="71" priority="87" operator="lessThan">
      <formula>$J$3</formula>
    </cfRule>
    <cfRule type="cellIs" dxfId="70" priority="88" operator="greaterThan">
      <formula>$J$3</formula>
    </cfRule>
  </conditionalFormatting>
  <conditionalFormatting sqref="C27:C28 C30:C31">
    <cfRule type="cellIs" dxfId="69" priority="65" operator="lessThan">
      <formula>$J$3</formula>
    </cfRule>
    <cfRule type="cellIs" dxfId="68" priority="66" operator="greaterThan">
      <formula>$J$3</formula>
    </cfRule>
    <cfRule type="cellIs" dxfId="67" priority="67" operator="lessThan">
      <formula>$J$3</formula>
    </cfRule>
    <cfRule type="cellIs" dxfId="66" priority="68" operator="greaterThan">
      <formula>$J$3</formula>
    </cfRule>
    <cfRule type="cellIs" dxfId="65" priority="69" operator="lessThan">
      <formula>$J$3</formula>
    </cfRule>
    <cfRule type="cellIs" dxfId="64" priority="70" operator="greaterThan">
      <formula>$J$3</formula>
    </cfRule>
    <cfRule type="cellIs" dxfId="63" priority="71" operator="lessThan">
      <formula>$J$3</formula>
    </cfRule>
    <cfRule type="cellIs" dxfId="62" priority="72" operator="greaterThan">
      <formula>$J$3</formula>
    </cfRule>
    <cfRule type="cellIs" dxfId="61" priority="85" operator="lessThan">
      <formula>$J$3</formula>
    </cfRule>
    <cfRule type="cellIs" dxfId="60" priority="86" operator="greaterThan">
      <formula>$J$3</formula>
    </cfRule>
  </conditionalFormatting>
  <conditionalFormatting sqref="O7:O9 O15:O17 O24:O26 S12:S13 S15:S16">
    <cfRule type="cellIs" dxfId="59" priority="59" operator="lessThan">
      <formula>$J$3</formula>
    </cfRule>
    <cfRule type="cellIs" dxfId="58" priority="60" operator="greaterThan">
      <formula>$J$3</formula>
    </cfRule>
    <cfRule type="cellIs" dxfId="57" priority="61" operator="lessThan">
      <formula>$J$3</formula>
    </cfRule>
    <cfRule type="cellIs" dxfId="56" priority="62" operator="greaterThan">
      <formula>$J$3</formula>
    </cfRule>
  </conditionalFormatting>
  <conditionalFormatting sqref="O3">
    <cfRule type="cellIs" dxfId="55" priority="41" operator="greaterThan">
      <formula>$J$3</formula>
    </cfRule>
    <cfRule type="cellIs" dxfId="54" priority="42" operator="lessThan">
      <formula>$J$3</formula>
    </cfRule>
  </conditionalFormatting>
  <conditionalFormatting sqref="W39">
    <cfRule type="cellIs" dxfId="53" priority="11" operator="lessThan">
      <formula>$J$3</formula>
    </cfRule>
    <cfRule type="cellIs" dxfId="52" priority="12" operator="greaterThan">
      <formula>$J$3</formula>
    </cfRule>
    <cfRule type="cellIs" dxfId="51" priority="13" operator="lessThan">
      <formula>$J$3</formula>
    </cfRule>
    <cfRule type="cellIs" dxfId="50" priority="14" operator="greaterThan">
      <formula>$J$3</formula>
    </cfRule>
    <cfRule type="cellIs" dxfId="49" priority="15" operator="lessThan">
      <formula>$J$3</formula>
    </cfRule>
    <cfRule type="cellIs" dxfId="48" priority="16" operator="greaterThan">
      <formula>$J$3</formula>
    </cfRule>
    <cfRule type="cellIs" dxfId="47" priority="17" operator="lessThan">
      <formula>$J$3</formula>
    </cfRule>
    <cfRule type="cellIs" dxfId="46" priority="18" operator="greaterThan">
      <formula>$J$3</formula>
    </cfRule>
  </conditionalFormatting>
  <conditionalFormatting sqref="C34:C35">
    <cfRule type="cellIs" dxfId="45" priority="1" operator="lessThan">
      <formula>$J$3</formula>
    </cfRule>
    <cfRule type="cellIs" dxfId="44" priority="2" operator="greaterThan">
      <formula>$J$3</formula>
    </cfRule>
    <cfRule type="cellIs" dxfId="43" priority="3" operator="lessThan">
      <formula>$J$3</formula>
    </cfRule>
    <cfRule type="cellIs" dxfId="42" priority="4" operator="greaterThan">
      <formula>$J$3</formula>
    </cfRule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8.1398314905762104E-2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0.75511364275224879</v>
      </c>
      <c r="K4" s="4">
        <f>(J4/D13-1)</f>
        <v>0.51022728550449759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1.4286547912285676E-2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0.15102272855044976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4.2277654560342244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7.1365444009522516</v>
      </c>
      <c r="K4" s="4">
        <f>(J4/D10-1)</f>
        <v>-0.25193454916643054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7.7521152954934747E-3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0.48336215359874413</v>
      </c>
      <c r="M3" t="s">
        <v>4</v>
      </c>
      <c r="N3" s="19">
        <f>(INDEX(N5:N14,MATCH(MAX(O6:O7),O5:O14,0))/0.9)</f>
        <v>17.129776174074074</v>
      </c>
      <c r="O3" s="37">
        <f>(MAX(O6)*0.85)</f>
        <v>0.39914430817843866</v>
      </c>
      <c r="P3" s="38">
        <f>(O3*N3)</f>
        <v>6.8372526602522976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22.355690855845232</v>
      </c>
      <c r="K4" s="4">
        <f>(J4/D14-1)</f>
        <v>1.0097205363094526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54.217670069999997</v>
      </c>
      <c r="S5" s="38">
        <f>(T5/R5)</f>
        <v>0.35228367385282594</v>
      </c>
      <c r="T5" s="38">
        <f>(SUM(D5:D7))</f>
        <v>19.100000000000001</v>
      </c>
    </row>
    <row r="6" spans="2:20">
      <c r="B6" s="20">
        <v>0.64265859999999997</v>
      </c>
      <c r="C6" s="40">
        <v>0</v>
      </c>
      <c r="D6" s="40">
        <f>(B6*C6)</f>
        <v>0</v>
      </c>
      <c r="E6" s="38">
        <f>(B6*J3)</f>
        <v>0.31063684492475385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15.416798556666668</v>
      </c>
      <c r="O7" s="38">
        <f>($C$5*Params!K9)</f>
        <v>0.57106869288593487</v>
      </c>
      <c r="P7" s="38">
        <f>(O7*N7)</f>
        <v>8.804051000241401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15.416798556666668</v>
      </c>
      <c r="O8" s="38">
        <f>($C$5*Params!K10)</f>
        <v>0.78521945271816052</v>
      </c>
      <c r="P8" s="38">
        <f>(O8*N8)</f>
        <v>12.105570125331928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15.416798556666668</v>
      </c>
      <c r="O9" s="38">
        <f>($C$5*Params!K11)</f>
        <v>1.4276717322148371</v>
      </c>
      <c r="P9" s="38">
        <f>(O9*N9)</f>
        <v>22.010127500603502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47.97244598617683</v>
      </c>
    </row>
    <row r="13" spans="2:20">
      <c r="F13" t="s">
        <v>9</v>
      </c>
      <c r="G13" s="38">
        <f>(D14/B14)</f>
        <v>0.2405121233852571</v>
      </c>
    </row>
    <row r="14" spans="2:20">
      <c r="B14" s="19">
        <f>(SUM(B5:B13))</f>
        <v>46.250395670000003</v>
      </c>
      <c r="D14" s="38">
        <f>(SUM(D5:D13))</f>
        <v>11.123780870000001</v>
      </c>
    </row>
    <row r="18" spans="14:20">
      <c r="R18">
        <f>(SUM(R5:R17))</f>
        <v>46.250395670000003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tabSelected="1"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7.9611560580437626E-2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4.4067054391572196</v>
      </c>
      <c r="K4" s="4">
        <f>(J4/D12-1)</f>
        <v>0.5501678103417631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6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0.61289947022179547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1.7923135658595308</v>
      </c>
      <c r="K4" s="4">
        <f>(J4/D10-1)</f>
        <v>-0.40256214471348972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5.790398224516987E-3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3.4707646957754821</v>
      </c>
      <c r="K4" s="4">
        <f>(J4/D10-1)</f>
        <v>0.1569215652584941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0.1127434422571038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0.68590855400376805</v>
      </c>
      <c r="K4" s="4">
        <f>(J4/D9-1)</f>
        <v>-0.97623944332901236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634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1.40069373699599E-3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6.0012475786217081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-262.95275242137825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-192.60275242137826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634</v>
      </c>
      <c r="E34">
        <f t="shared" ref="E34:E40" si="1">C34*D34</f>
        <v>3965.0359999999996</v>
      </c>
      <c r="F34" s="29">
        <f t="shared" ref="F34:F40" si="2">E34*$N$5</f>
        <v>3302.8749879999996</v>
      </c>
      <c r="G34" s="38">
        <v>3.5</v>
      </c>
      <c r="H34" s="30">
        <f>G50</f>
        <v>1.5615590400000001</v>
      </c>
      <c r="I34" s="39">
        <f t="shared" ref="I34:I41" si="3">((F34-H34*D34)*$J$3-G34)</f>
        <v>-0.26041031348161114</v>
      </c>
      <c r="J34">
        <v>1</v>
      </c>
      <c r="K34" s="44">
        <f t="shared" ref="K34:K40" si="4">I34*J34</f>
        <v>-0.26041031348161114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634</v>
      </c>
      <c r="E35">
        <f t="shared" si="1"/>
        <v>612.44399999999996</v>
      </c>
      <c r="F35" s="29">
        <f t="shared" si="2"/>
        <v>510.16585199999992</v>
      </c>
      <c r="G35" s="38">
        <v>3.5</v>
      </c>
      <c r="H35" s="30">
        <f>G51</f>
        <v>0.21337130135885166</v>
      </c>
      <c r="I35" s="39">
        <f t="shared" si="3"/>
        <v>-2.9748961003011063</v>
      </c>
      <c r="J35">
        <v>1</v>
      </c>
      <c r="K35" s="44">
        <f t="shared" si="4"/>
        <v>-2.9748961003011063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634</v>
      </c>
      <c r="E36">
        <f t="shared" si="1"/>
        <v>539.53399999999999</v>
      </c>
      <c r="F36" s="29">
        <f t="shared" si="2"/>
        <v>449.43182199999995</v>
      </c>
      <c r="G36" s="38">
        <v>3.5</v>
      </c>
      <c r="H36" s="30">
        <f>G52</f>
        <v>0.18479602162162162</v>
      </c>
      <c r="I36" s="39">
        <f t="shared" si="3"/>
        <v>-3.034589889205856</v>
      </c>
      <c r="J36">
        <v>1</v>
      </c>
      <c r="K36" s="44">
        <f t="shared" si="4"/>
        <v>-3.034589889205856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600</v>
      </c>
      <c r="E37">
        <f t="shared" si="1"/>
        <v>510.59999999999997</v>
      </c>
      <c r="F37" s="29">
        <f t="shared" si="2"/>
        <v>425.32979999999998</v>
      </c>
      <c r="G37" s="38">
        <v>0</v>
      </c>
      <c r="H37" s="30">
        <f>G52</f>
        <v>0.18479602162162162</v>
      </c>
      <c r="I37" s="39">
        <f t="shared" si="3"/>
        <v>0.44045120895344841</v>
      </c>
      <c r="J37">
        <v>3</v>
      </c>
      <c r="K37" s="44">
        <f t="shared" si="4"/>
        <v>1.3213536268603452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542</v>
      </c>
      <c r="E38">
        <f t="shared" si="1"/>
        <v>461.24199999999996</v>
      </c>
      <c r="F38" s="29">
        <f t="shared" si="2"/>
        <v>384.21458599999994</v>
      </c>
      <c r="G38" s="38">
        <v>0</v>
      </c>
      <c r="H38" s="30">
        <f>H37</f>
        <v>0.18479602162162162</v>
      </c>
      <c r="I38" s="39">
        <f t="shared" si="3"/>
        <v>0.39787425875461502</v>
      </c>
      <c r="J38">
        <v>1</v>
      </c>
      <c r="K38" s="44">
        <f t="shared" si="4"/>
        <v>0.39787425875461502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494</v>
      </c>
      <c r="E39">
        <f t="shared" si="1"/>
        <v>420.39400000000001</v>
      </c>
      <c r="F39" s="29">
        <f t="shared" si="2"/>
        <v>350.18820199999999</v>
      </c>
      <c r="G39" s="38">
        <v>0</v>
      </c>
      <c r="H39" s="30">
        <f>H38</f>
        <v>0.18479602162162162</v>
      </c>
      <c r="I39" s="39">
        <f t="shared" si="3"/>
        <v>0.36263816203833921</v>
      </c>
      <c r="J39">
        <v>1</v>
      </c>
      <c r="K39" s="44">
        <f t="shared" si="4"/>
        <v>0.36263816203833921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5.7976771260130219E-2</v>
      </c>
      <c r="J40" s="16">
        <v>1</v>
      </c>
      <c r="K40" s="46">
        <f t="shared" si="4"/>
        <v>5.7976771260130219E-2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360</v>
      </c>
      <c r="E41">
        <f>(C41*D41)</f>
        <v>306.36</v>
      </c>
      <c r="F41" s="29">
        <f>(E41*$N$5)</f>
        <v>255.19788</v>
      </c>
      <c r="G41" s="38">
        <v>0</v>
      </c>
      <c r="H41" s="29">
        <f>(H37)</f>
        <v>0.18479602162162162</v>
      </c>
      <c r="I41" s="39">
        <f t="shared" si="3"/>
        <v>0.26427072537206908</v>
      </c>
      <c r="J41">
        <v>1</v>
      </c>
      <c r="K41" s="44">
        <f>(I41*J41)</f>
        <v>0.26427072537206908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1.1948955786217095</v>
      </c>
      <c r="P46">
        <f>(O46/J3)</f>
        <v>853.07412110255643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0.24722255715103539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24.965799160548016</v>
      </c>
      <c r="K4" s="4">
        <f>(J4/D13-1)</f>
        <v>-0.27403976162655153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0.14333270157121666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0.14333270157121666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8.9896811830446038E-2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5.6822463199499058</v>
      </c>
      <c r="K4" s="4">
        <f>(J4/D14-1)</f>
        <v>-0.4217051732092052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4.1867776120043262E-2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4.1867776120043262E-2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2023-09-12T20:54:51Z</dcterms:modified>
</cp:coreProperties>
</file>