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N2"/>
  <c r="Q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3" l="1"/>
  <c r="C49" l="1"/>
  <c r="C22" l="1"/>
  <c r="C26" l="1"/>
  <c r="C29" l="1"/>
  <c r="C32"/>
  <c r="C28"/>
  <c r="C13" l="1"/>
  <c r="C12" l="1"/>
  <c r="C41" l="1"/>
  <c r="C37" l="1"/>
  <c r="C16" l="1"/>
  <c r="C42" l="1"/>
  <c r="C15"/>
  <c r="C38" l="1"/>
  <c r="C40" l="1"/>
  <c r="C27" l="1"/>
  <c r="C17" l="1"/>
  <c r="C43" l="1"/>
  <c r="C20" l="1"/>
  <c r="C21" l="1"/>
  <c r="C7" l="1"/>
  <c r="D40" l="1"/>
  <c r="D22"/>
  <c r="D30"/>
  <c r="D24"/>
  <c r="D33"/>
  <c r="D46"/>
  <c r="D27"/>
  <c r="Q3"/>
  <c r="D15"/>
  <c r="D34"/>
  <c r="D43"/>
  <c r="D35"/>
  <c r="D16"/>
  <c r="D13"/>
  <c r="D49"/>
  <c r="D12"/>
  <c r="D26"/>
  <c r="N8"/>
  <c r="D37"/>
  <c r="D23"/>
  <c r="D39"/>
  <c r="D38"/>
  <c r="D7"/>
  <c r="E7" s="1"/>
  <c r="D20"/>
  <c r="D29"/>
  <c r="D45"/>
  <c r="D28"/>
  <c r="D14"/>
  <c r="D18"/>
  <c r="D17"/>
  <c r="D32"/>
  <c r="M8"/>
  <c r="D19"/>
  <c r="D42"/>
  <c r="D50"/>
  <c r="D36"/>
  <c r="D47"/>
  <c r="D44"/>
  <c r="D41"/>
  <c r="D31"/>
  <c r="M9"/>
  <c r="N9"/>
  <c r="D25"/>
  <c r="D48"/>
  <c r="D21"/>
  <c r="M10" l="1"/>
  <c r="N10"/>
  <c r="M11" l="1"/>
  <c r="N11"/>
  <c r="M12" l="1"/>
  <c r="N12"/>
  <c r="M13" l="1"/>
  <c r="N13"/>
  <c r="N14" l="1"/>
  <c r="M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<sst xmlns="http://schemas.openxmlformats.org/spreadsheetml/2006/main" count="100" uniqueCount="62">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</sst>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1254.9313536298428</c:v>
                </c:pt>
                <c:pt idx="1">
                  <c:v>1188.9851920899091</c:v>
                </c:pt>
                <c:pt idx="2">
                  <c:v>260.71000000000004</c:v>
                </c:pt>
                <c:pt idx="3">
                  <c:v>221.36576349096984</c:v>
                </c:pt>
                <c:pt idx="4">
                  <c:v>935.42487291170517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1188.9851920899091</v>
          </cell>
        </row>
      </sheetData>
      <sheetData sheetId="1">
        <row r="4">
          <cell r="J4">
            <v>1254.9313536298428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3.3771156330885828</v>
          </cell>
        </row>
      </sheetData>
      <sheetData sheetId="4">
        <row r="47">
          <cell r="M47">
            <v>128.85000000000002</v>
          </cell>
          <cell r="O47">
            <v>1.4236816642483063</v>
          </cell>
        </row>
      </sheetData>
      <sheetData sheetId="5">
        <row r="4">
          <cell r="C4">
            <v>-101.66666666666667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45.351582005320694</v>
          </cell>
        </row>
      </sheetData>
      <sheetData sheetId="8">
        <row r="4">
          <cell r="J4">
            <v>9.5471182085611908</v>
          </cell>
        </row>
      </sheetData>
      <sheetData sheetId="9">
        <row r="4">
          <cell r="J4">
            <v>19.679757504932407</v>
          </cell>
        </row>
      </sheetData>
      <sheetData sheetId="10">
        <row r="4">
          <cell r="J4">
            <v>11.839160323065931</v>
          </cell>
        </row>
      </sheetData>
      <sheetData sheetId="11">
        <row r="4">
          <cell r="J4">
            <v>53.612378041527641</v>
          </cell>
        </row>
      </sheetData>
      <sheetData sheetId="12">
        <row r="4">
          <cell r="J4">
            <v>2.4914325491180551</v>
          </cell>
        </row>
      </sheetData>
      <sheetData sheetId="13">
        <row r="4">
          <cell r="J4">
            <v>158.13519157395481</v>
          </cell>
        </row>
      </sheetData>
      <sheetData sheetId="14">
        <row r="4">
          <cell r="J4">
            <v>5.5109002266904517</v>
          </cell>
        </row>
      </sheetData>
      <sheetData sheetId="15">
        <row r="4">
          <cell r="J4">
            <v>38.363876094848493</v>
          </cell>
        </row>
      </sheetData>
      <sheetData sheetId="16">
        <row r="4">
          <cell r="J4">
            <v>6.1581167733796676</v>
          </cell>
        </row>
      </sheetData>
      <sheetData sheetId="17">
        <row r="4">
          <cell r="J4">
            <v>11.154904296251612</v>
          </cell>
        </row>
      </sheetData>
      <sheetData sheetId="18">
        <row r="4">
          <cell r="J4">
            <v>12.341639189172273</v>
          </cell>
        </row>
      </sheetData>
      <sheetData sheetId="19">
        <row r="4">
          <cell r="J4">
            <v>8.1994202637890616</v>
          </cell>
        </row>
      </sheetData>
      <sheetData sheetId="20">
        <row r="4">
          <cell r="J4">
            <v>11.838489979952239</v>
          </cell>
        </row>
      </sheetData>
      <sheetData sheetId="21">
        <row r="4">
          <cell r="J4">
            <v>4.4171332361869782</v>
          </cell>
        </row>
      </sheetData>
      <sheetData sheetId="22">
        <row r="4">
          <cell r="J4">
            <v>29.419562107973558</v>
          </cell>
        </row>
      </sheetData>
      <sheetData sheetId="23">
        <row r="4">
          <cell r="J4">
            <v>43.228941646291652</v>
          </cell>
        </row>
      </sheetData>
      <sheetData sheetId="24">
        <row r="4">
          <cell r="J4">
            <v>39.249085497793828</v>
          </cell>
        </row>
      </sheetData>
      <sheetData sheetId="25">
        <row r="4">
          <cell r="J4">
            <v>51.230370841223191</v>
          </cell>
        </row>
      </sheetData>
      <sheetData sheetId="26">
        <row r="4">
          <cell r="J4">
            <v>4.1300147487310399</v>
          </cell>
        </row>
      </sheetData>
      <sheetData sheetId="27">
        <row r="4">
          <cell r="J4">
            <v>221.36576349096984</v>
          </cell>
        </row>
      </sheetData>
      <sheetData sheetId="28">
        <row r="4">
          <cell r="J4">
            <v>0.96322456607903983</v>
          </cell>
        </row>
      </sheetData>
      <sheetData sheetId="29">
        <row r="4">
          <cell r="J4">
            <v>11.96626324954833</v>
          </cell>
        </row>
      </sheetData>
      <sheetData sheetId="30">
        <row r="4">
          <cell r="J4">
            <v>18.981448420761534</v>
          </cell>
        </row>
      </sheetData>
      <sheetData sheetId="31">
        <row r="4">
          <cell r="J4">
            <v>4.0909517205419563</v>
          </cell>
        </row>
      </sheetData>
      <sheetData sheetId="32">
        <row r="4">
          <cell r="J4">
            <v>2.3539017454233693</v>
          </cell>
        </row>
      </sheetData>
      <sheetData sheetId="33">
        <row r="4">
          <cell r="J4">
            <v>2.421578037130609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9.93+37.53+0.82</f>
        <v>48.28</v>
      </c>
      <c r="M2" t="s">
        <v>61</v>
      </c>
      <c r="N2" s="9">
        <f>203.05+16.03+38.5+3.13</f>
        <v>260.71000000000004</v>
      </c>
      <c r="P2" t="s">
        <v>8</v>
      </c>
      <c r="Q2" s="10">
        <f>N2+K2+H2</f>
        <v>309.18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7.9501708866314344E-2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3888.9730096229746</v>
      </c>
      <c r="D7" s="20">
        <f>(C7*[1]Feuil1!$K$2-C4)/C4</f>
        <v>0.43458507171336686</v>
      </c>
      <c r="E7" s="31">
        <f>C7-C7/(1+D7)</f>
        <v>1178.1034444055836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1254.9313536298428</v>
      </c>
    </row>
    <row r="9" spans="2:20">
      <c r="M9" s="17" t="str">
        <f>IF(C13&gt;C7*[2]Params!F8,B13,"Others")</f>
        <v>ETH</v>
      </c>
      <c r="N9" s="18">
        <f>IF(C13&gt;C7*0.1,C13,C7)</f>
        <v>1188.9851920899091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260.71000000000004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221.36576349096984</v>
      </c>
    </row>
    <row r="12" spans="2:20">
      <c r="B12" s="7" t="s">
        <v>4</v>
      </c>
      <c r="C12" s="1">
        <f>[2]BTC!J4</f>
        <v>1254.9313536298428</v>
      </c>
      <c r="D12" s="20">
        <f>C12/$C$7</f>
        <v>0.32268965367581837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935.42487291170517</v>
      </c>
    </row>
    <row r="13" spans="2:20">
      <c r="B13" s="7" t="s">
        <v>19</v>
      </c>
      <c r="C13" s="1">
        <f>[2]ETH!J4</f>
        <v>1188.9851920899091</v>
      </c>
      <c r="D13" s="20">
        <f t="shared" ref="D13:D50" si="0">C13/$C$7</f>
        <v>0.3057324360821877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260.71000000000004</v>
      </c>
      <c r="D14" s="20">
        <f t="shared" si="0"/>
        <v>6.7038264177944284E-2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221.36576349096984</v>
      </c>
      <c r="D15" s="20">
        <f t="shared" si="0"/>
        <v>5.692139362839925E-2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158.13519157395481</v>
      </c>
      <c r="D16" s="20">
        <f t="shared" si="0"/>
        <v>4.066245540472023E-2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128.85000000000002</v>
      </c>
      <c r="D17" s="20">
        <f t="shared" si="0"/>
        <v>3.3132140460005836E-2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101.66666666666667</v>
      </c>
      <c r="D18" s="20">
        <f>C18/$C$7</f>
        <v>2.6142291657746161E-2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1.5896227576542962E-2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53.612378041527641</v>
      </c>
      <c r="D20" s="20">
        <f t="shared" si="0"/>
        <v>1.3785741867806178E-2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51.230370841223191</v>
      </c>
      <c r="D21" s="20">
        <f t="shared" si="0"/>
        <v>1.3173238979663127E-2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45.351582005320694</v>
      </c>
      <c r="D22" s="20">
        <f t="shared" si="0"/>
        <v>1.1661583120556911E-2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43.228941646291652</v>
      </c>
      <c r="D23" s="20">
        <f t="shared" si="0"/>
        <v>1.1115773120390615E-2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39.249085497793828</v>
      </c>
      <c r="D24" s="20">
        <f t="shared" si="0"/>
        <v>1.0092403675899751E-2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48.28</v>
      </c>
      <c r="D25" s="20">
        <f t="shared" si="0"/>
        <v>1.2414588602321161E-2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38.363876094848493</v>
      </c>
      <c r="D26" s="20">
        <f t="shared" si="0"/>
        <v>9.8647833245229348E-3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29.419562107973558</v>
      </c>
      <c r="D27" s="20">
        <f t="shared" si="0"/>
        <v>7.5648666203589066E-3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19.679757504932407</v>
      </c>
      <c r="D28" s="20">
        <f t="shared" si="0"/>
        <v>5.0603996109606086E-3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18.981448420761534</v>
      </c>
      <c r="D29" s="20">
        <f t="shared" si="0"/>
        <v>4.8808383019870163E-3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12.341639189172273</v>
      </c>
      <c r="D30" s="20">
        <f t="shared" si="0"/>
        <v>3.173495716898473E-3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11.838489979952239</v>
      </c>
      <c r="D31" s="20">
        <f t="shared" si="0"/>
        <v>3.04411729026115E-3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11.839160323065931</v>
      </c>
      <c r="D32" s="20">
        <f t="shared" si="0"/>
        <v>3.0442896604761229E-3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11.96626324954833</v>
      </c>
      <c r="D33" s="20">
        <f t="shared" si="0"/>
        <v>3.0769725631776567E-3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11.154904296251612</v>
      </c>
      <c r="D34" s="20">
        <f t="shared" si="0"/>
        <v>2.8683419166575931E-3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9.5471182085611908</v>
      </c>
      <c r="D35" s="20">
        <f t="shared" si="0"/>
        <v>2.4549201511395312E-3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2.3142356549480207E-3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8.1994202637890616</v>
      </c>
      <c r="D37" s="20">
        <f t="shared" si="0"/>
        <v>2.1083767471515502E-3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6.1581167733796676</v>
      </c>
      <c r="D38" s="20">
        <f t="shared" si="0"/>
        <v>1.5834814893654096E-3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5.5109002266904517</v>
      </c>
      <c r="D39" s="20">
        <f t="shared" si="0"/>
        <v>1.4170579772742416E-3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4.4171332361869782</v>
      </c>
      <c r="D40" s="20">
        <f t="shared" si="0"/>
        <v>1.1358096919822046E-3</v>
      </c>
    </row>
    <row r="41" spans="2:14">
      <c r="B41" s="22" t="s">
        <v>56</v>
      </c>
      <c r="C41" s="9">
        <f>[2]SHIB!$J$4</f>
        <v>4.1300147487310399</v>
      </c>
      <c r="D41" s="20">
        <f t="shared" si="0"/>
        <v>1.0619808207749516E-3</v>
      </c>
    </row>
    <row r="42" spans="2:14">
      <c r="B42" s="22" t="s">
        <v>37</v>
      </c>
      <c r="C42" s="9">
        <f>[2]GRT!$J$4</f>
        <v>4.0909517205419563</v>
      </c>
      <c r="D42" s="20">
        <f t="shared" si="0"/>
        <v>1.0519362593721274E-3</v>
      </c>
    </row>
    <row r="43" spans="2:14">
      <c r="B43" s="7" t="s">
        <v>28</v>
      </c>
      <c r="C43" s="1">
        <f>[2]ATLAS!O47</f>
        <v>1.4236816642483063</v>
      </c>
      <c r="D43" s="20">
        <f t="shared" si="0"/>
        <v>3.6608165207768529E-4</v>
      </c>
    </row>
    <row r="44" spans="2:14">
      <c r="B44" s="7" t="s">
        <v>25</v>
      </c>
      <c r="C44" s="1">
        <f>[2]POLIS!J4</f>
        <v>3.3771156330885828</v>
      </c>
      <c r="D44" s="20">
        <f t="shared" si="0"/>
        <v>8.6838237877510623E-4</v>
      </c>
    </row>
    <row r="45" spans="2:14">
      <c r="B45" s="22" t="s">
        <v>36</v>
      </c>
      <c r="C45" s="9">
        <f>[2]AMP!$J$4</f>
        <v>2.4914325491180551</v>
      </c>
      <c r="D45" s="20">
        <f t="shared" si="0"/>
        <v>6.406402263407821E-4</v>
      </c>
    </row>
    <row r="46" spans="2:14">
      <c r="B46" s="22" t="s">
        <v>40</v>
      </c>
      <c r="C46" s="9">
        <f>[2]SHPING!$J$4</f>
        <v>2.421578037130609</v>
      </c>
      <c r="D46" s="20">
        <f t="shared" si="0"/>
        <v>6.2267802608518858E-4</v>
      </c>
    </row>
    <row r="47" spans="2:14">
      <c r="B47" s="22" t="s">
        <v>50</v>
      </c>
      <c r="C47" s="9">
        <f>[2]KAVA!$J$4</f>
        <v>2.3539017454233693</v>
      </c>
      <c r="D47" s="20">
        <f t="shared" si="0"/>
        <v>6.0527592750034894E-4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4.3630891646751217E-4</v>
      </c>
    </row>
    <row r="49" spans="2:4">
      <c r="B49" s="22" t="s">
        <v>43</v>
      </c>
      <c r="C49" s="9">
        <f>[2]TRX!$J$4</f>
        <v>0.96322456607903983</v>
      </c>
      <c r="D49" s="20">
        <f t="shared" si="0"/>
        <v>2.4768095939354997E-4</v>
      </c>
    </row>
    <row r="50" spans="2:4">
      <c r="B50" s="7" t="s">
        <v>5</v>
      </c>
      <c r="C50" s="1">
        <f>H$2</f>
        <v>0.19</v>
      </c>
      <c r="D50" s="20">
        <f t="shared" si="0"/>
        <v>4.8856086048902657E-5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2023-12-05T16:04:17Z</dcterms:modified>
</cp:coreProperties>
</file>