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32" l="1"/>
  <c r="C20"/>
  <c r="C14" l="1"/>
  <c r="C12" l="1"/>
  <c r="C13" l="1"/>
  <c r="C18" l="1"/>
  <c r="C7" l="1"/>
  <c r="D14" l="1"/>
  <c r="D53"/>
  <c r="D54"/>
  <c r="D45"/>
  <c r="D36"/>
  <c r="D44"/>
  <c r="D50"/>
  <c r="D31"/>
  <c r="D28"/>
  <c r="D16"/>
  <c r="D26"/>
  <c r="N9"/>
  <c r="D25"/>
  <c r="D46"/>
  <c r="D48"/>
  <c r="D49"/>
  <c r="D37"/>
  <c r="D19"/>
  <c r="D23"/>
  <c r="D24"/>
  <c r="D41"/>
  <c r="D43"/>
  <c r="D33"/>
  <c r="N8"/>
  <c r="M8"/>
  <c r="D12"/>
  <c r="Q3"/>
  <c r="D51"/>
  <c r="D42"/>
  <c r="D17"/>
  <c r="M9"/>
  <c r="D52"/>
  <c r="D29"/>
  <c r="D47"/>
  <c r="D34"/>
  <c r="D7"/>
  <c r="E7" s="1"/>
  <c r="D40"/>
  <c r="D30"/>
  <c r="D21"/>
  <c r="D32"/>
  <c r="D20"/>
  <c r="D27"/>
  <c r="D38"/>
  <c r="D22"/>
  <c r="D39"/>
  <c r="D13"/>
  <c r="D15"/>
  <c r="D35"/>
  <c r="D18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<sst xmlns="http://schemas.openxmlformats.org/spreadsheetml/2006/main" count="112" uniqueCount="68">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</sst>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USDC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1641.3553016917103</c:v>
                </c:pt>
                <c:pt idx="1">
                  <c:v>1274.7839568796762</c:v>
                </c:pt>
                <c:pt idx="2">
                  <c:v>448.67137585883614</c:v>
                </c:pt>
                <c:pt idx="3">
                  <c:v>388.84</c:v>
                </c:pt>
                <c:pt idx="4">
                  <c:v>266.64999999999998</c:v>
                </c:pt>
                <c:pt idx="5">
                  <c:v>1125.2276810322676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1641.3553016917103</v>
          </cell>
        </row>
      </sheetData>
      <sheetData sheetId="1">
        <row r="4">
          <cell r="J4">
            <v>1274.7839568796762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2.472002454586391</v>
          </cell>
        </row>
      </sheetData>
      <sheetData sheetId="4">
        <row r="47">
          <cell r="M47">
            <v>128.25</v>
          </cell>
          <cell r="O47">
            <v>0.48703814325265071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2.8219218938817976</v>
          </cell>
        </row>
      </sheetData>
      <sheetData sheetId="7">
        <row r="4">
          <cell r="J4">
            <v>43.429699701971018</v>
          </cell>
        </row>
      </sheetData>
      <sheetData sheetId="8">
        <row r="4">
          <cell r="J4">
            <v>11.59907532269653</v>
          </cell>
        </row>
      </sheetData>
      <sheetData sheetId="9">
        <row r="4">
          <cell r="J4">
            <v>23.87688271659837</v>
          </cell>
        </row>
      </sheetData>
      <sheetData sheetId="10">
        <row r="4">
          <cell r="J4">
            <v>11.83780999740048</v>
          </cell>
        </row>
      </sheetData>
      <sheetData sheetId="11">
        <row r="4">
          <cell r="J4">
            <v>60.02595478937247</v>
          </cell>
        </row>
      </sheetData>
      <sheetData sheetId="12">
        <row r="4">
          <cell r="J4">
            <v>3.4710138098209731</v>
          </cell>
        </row>
      </sheetData>
      <sheetData sheetId="13">
        <row r="4">
          <cell r="J4">
            <v>238.06694887600028</v>
          </cell>
        </row>
      </sheetData>
      <sheetData sheetId="14">
        <row r="4">
          <cell r="J4">
            <v>4.9378569665344418</v>
          </cell>
        </row>
      </sheetData>
      <sheetData sheetId="15">
        <row r="4">
          <cell r="J4">
            <v>47.171204647912639</v>
          </cell>
        </row>
      </sheetData>
      <sheetData sheetId="16">
        <row r="4">
          <cell r="J4">
            <v>5.8483201959359894</v>
          </cell>
        </row>
      </sheetData>
      <sheetData sheetId="17">
        <row r="4">
          <cell r="J4">
            <v>4.4645387411943149</v>
          </cell>
        </row>
      </sheetData>
      <sheetData sheetId="18">
        <row r="4">
          <cell r="J4">
            <v>13.887571437942967</v>
          </cell>
        </row>
      </sheetData>
      <sheetData sheetId="19">
        <row r="4">
          <cell r="J4">
            <v>2.0788674609672508</v>
          </cell>
        </row>
      </sheetData>
      <sheetData sheetId="20">
        <row r="4">
          <cell r="J4">
            <v>16.69320236957498</v>
          </cell>
        </row>
      </sheetData>
      <sheetData sheetId="21">
        <row r="4">
          <cell r="J4">
            <v>13.697937487287158</v>
          </cell>
        </row>
      </sheetData>
      <sheetData sheetId="22">
        <row r="4">
          <cell r="J4">
            <v>11.655007599740477</v>
          </cell>
        </row>
      </sheetData>
      <sheetData sheetId="23">
        <row r="4">
          <cell r="J4">
            <v>4.8408222892233752</v>
          </cell>
        </row>
      </sheetData>
      <sheetData sheetId="24">
        <row r="4">
          <cell r="J4">
            <v>46.149078889114783</v>
          </cell>
        </row>
      </sheetData>
      <sheetData sheetId="25">
        <row r="4">
          <cell r="J4">
            <v>52.675936066621908</v>
          </cell>
        </row>
      </sheetData>
      <sheetData sheetId="26">
        <row r="4">
          <cell r="J4">
            <v>1.5069063048147266</v>
          </cell>
        </row>
      </sheetData>
      <sheetData sheetId="27">
        <row r="4">
          <cell r="J4">
            <v>48.48609906268689</v>
          </cell>
        </row>
      </sheetData>
      <sheetData sheetId="28">
        <row r="4">
          <cell r="J4">
            <v>54.923815438917146</v>
          </cell>
        </row>
      </sheetData>
      <sheetData sheetId="29">
        <row r="4">
          <cell r="J4">
            <v>2.6225887168818356</v>
          </cell>
        </row>
      </sheetData>
      <sheetData sheetId="30">
        <row r="4">
          <cell r="J4">
            <v>14.235421686366013</v>
          </cell>
        </row>
      </sheetData>
      <sheetData sheetId="31">
        <row r="4">
          <cell r="J4">
            <v>2.5742739963599162</v>
          </cell>
        </row>
      </sheetData>
      <sheetData sheetId="32">
        <row r="4">
          <cell r="J4">
            <v>448.67137585883614</v>
          </cell>
        </row>
      </sheetData>
      <sheetData sheetId="33">
        <row r="4">
          <cell r="J4">
            <v>1.1769106268506693</v>
          </cell>
        </row>
      </sheetData>
      <sheetData sheetId="34">
        <row r="4">
          <cell r="J4">
            <v>17.636862284236997</v>
          </cell>
        </row>
      </sheetData>
      <sheetData sheetId="35">
        <row r="4">
          <cell r="J4">
            <v>16.170379100520627</v>
          </cell>
        </row>
      </sheetData>
      <sheetData sheetId="36">
        <row r="4">
          <cell r="J4">
            <v>24.423332882140013</v>
          </cell>
        </row>
      </sheetData>
      <sheetData sheetId="37">
        <row r="4">
          <cell r="J4">
            <v>19.225732408195025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E13" sqref="E1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0.1373017417622546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5145.5283154624922</v>
      </c>
      <c r="D7" s="20">
        <f>(C7*[1]Feuil1!$K$2-C4)/C4</f>
        <v>0.74520106979581258</v>
      </c>
      <c r="E7" s="31">
        <f>C7-C7/(1+D7)</f>
        <v>2197.1412186882985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1641.3553016917103</v>
      </c>
    </row>
    <row r="9" spans="2:20">
      <c r="M9" s="17" t="str">
        <f>IF(C13&gt;C7*Params!F8,B13,"Others")</f>
        <v>BTC</v>
      </c>
      <c r="N9" s="18">
        <f>IF(C13&gt;C7*0.1,C13,C7)</f>
        <v>1274.7839568796762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448.67137585883614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19</v>
      </c>
      <c r="C12" s="1">
        <f>[2]ETH!J4</f>
        <v>1641.3553016917103</v>
      </c>
      <c r="D12" s="20">
        <f>C12/$C$7</f>
        <v>0.31898673975991548</v>
      </c>
      <c r="M12" s="17" t="str">
        <f>IF(OR(M11="",M11="Others"),"",IF(C16&gt;C7*Params!F8,B16,"Others"))</f>
        <v>USDC</v>
      </c>
      <c r="N12" s="21">
        <f>IF(OR(M11="",M11="Others"),"",IF(C16&gt;$C$7*Params!F$8,C16,SUM(C16:C57)))</f>
        <v>266.64999999999998</v>
      </c>
    </row>
    <row r="13" spans="2:20">
      <c r="B13" s="7" t="s">
        <v>4</v>
      </c>
      <c r="C13" s="1">
        <f>[2]BTC!J4</f>
        <v>1274.7839568796762</v>
      </c>
      <c r="D13" s="20">
        <f t="shared" ref="D13:D51" si="0">C13/$C$7</f>
        <v>0.2477459803396487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1125.2276810322676</v>
      </c>
      <c r="Q13" s="23"/>
    </row>
    <row r="14" spans="2:20">
      <c r="B14" s="7" t="s">
        <v>24</v>
      </c>
      <c r="C14" s="1">
        <f>[2]SOL!J4</f>
        <v>448.67137585883614</v>
      </c>
      <c r="D14" s="20">
        <f t="shared" si="0"/>
        <v>8.7196367088402366E-2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7.5568527886927028E-2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5.1821695198665495E-2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238.06694887600028</v>
      </c>
      <c r="D17" s="20">
        <f t="shared" si="0"/>
        <v>4.6266764903537851E-2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2.4924554319253143E-2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1.3539264074656028E-2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60.02595478937247</v>
      </c>
      <c r="D20" s="20">
        <f t="shared" si="0"/>
        <v>1.1665654352536041E-2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52.675936066621908</v>
      </c>
      <c r="D21" s="20">
        <f t="shared" si="0"/>
        <v>1.0237225963430982E-2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54.923815438917146</v>
      </c>
      <c r="D22" s="20">
        <f t="shared" si="0"/>
        <v>1.0674086716007209E-2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51</v>
      </c>
      <c r="D23" s="20">
        <f t="shared" si="0"/>
        <v>9.9115186766620678E-3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47.171204647912639</v>
      </c>
      <c r="D24" s="20">
        <f t="shared" si="0"/>
        <v>9.1674171738908763E-3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46.149078889114783</v>
      </c>
      <c r="D25" s="20">
        <f t="shared" si="0"/>
        <v>8.9687736729453394E-3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8.417017135024199E-3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43.429699701971018</v>
      </c>
      <c r="D27" s="20">
        <f t="shared" si="0"/>
        <v>8.4402799944688391E-3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48.48609906268689</v>
      </c>
      <c r="D28" s="20">
        <f t="shared" si="0"/>
        <v>9.4229583611432997E-3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24.423332882140013</v>
      </c>
      <c r="D29" s="20">
        <f t="shared" si="0"/>
        <v>4.7465160785816777E-3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23.87688271659837</v>
      </c>
      <c r="D30" s="20">
        <f t="shared" si="0"/>
        <v>4.6403170389418529E-3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19.225732408195025</v>
      </c>
      <c r="D31" s="20">
        <f t="shared" si="0"/>
        <v>3.7363961928692587E-3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17.636862284236997</v>
      </c>
      <c r="D32" s="20">
        <f t="shared" si="0"/>
        <v>3.4276096064300358E-3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16.69320236957498</v>
      </c>
      <c r="D33" s="20">
        <f t="shared" si="0"/>
        <v>3.2442154325361158E-3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16.170379100520627</v>
      </c>
      <c r="D34" s="20">
        <f t="shared" si="0"/>
        <v>3.142608126735611E-3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14.235421686366013</v>
      </c>
      <c r="D35" s="20">
        <f t="shared" si="0"/>
        <v>2.7665617238152346E-3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13.887571437942967</v>
      </c>
      <c r="D36" s="20">
        <f t="shared" si="0"/>
        <v>2.6989592878558901E-3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13.697937487287158</v>
      </c>
      <c r="D37" s="20">
        <f t="shared" si="0"/>
        <v>2.6621051615097284E-3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11.83780999740048</v>
      </c>
      <c r="D38" s="20">
        <f t="shared" si="0"/>
        <v>2.3006014682355256E-3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11.655007599740477</v>
      </c>
      <c r="D39" s="20">
        <f t="shared" si="0"/>
        <v>2.2650750098326682E-3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11.59907532269653</v>
      </c>
      <c r="D40" s="20">
        <f t="shared" si="0"/>
        <v>2.2542049351552307E-3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1.5217096321228235E-3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5.8483201959359894</v>
      </c>
      <c r="D42" s="20">
        <f t="shared" si="0"/>
        <v>1.1365830362572455E-3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4.9378569665344418</v>
      </c>
      <c r="D43" s="20">
        <f t="shared" si="0"/>
        <v>9.5964042248023579E-4</v>
      </c>
    </row>
    <row r="44" spans="2:14">
      <c r="B44" s="22" t="s">
        <v>23</v>
      </c>
      <c r="C44" s="9">
        <f>[2]LUNA!J4</f>
        <v>4.8408222892233752</v>
      </c>
      <c r="D44" s="20">
        <f t="shared" si="0"/>
        <v>9.4078236333410806E-4</v>
      </c>
    </row>
    <row r="45" spans="2:14">
      <c r="B45" s="22" t="s">
        <v>36</v>
      </c>
      <c r="C45" s="9">
        <f>[2]GRT!$J$4</f>
        <v>4.4645387411943149</v>
      </c>
      <c r="D45" s="20">
        <f t="shared" si="0"/>
        <v>8.6765410031429044E-4</v>
      </c>
    </row>
    <row r="46" spans="2:14">
      <c r="B46" s="22" t="s">
        <v>35</v>
      </c>
      <c r="C46" s="9">
        <f>[2]AMP!$J$4</f>
        <v>3.4710138098209731</v>
      </c>
      <c r="D46" s="20">
        <f t="shared" si="0"/>
        <v>6.7456898437240267E-4</v>
      </c>
    </row>
    <row r="47" spans="2:14">
      <c r="B47" s="22" t="s">
        <v>63</v>
      </c>
      <c r="C47" s="10">
        <f>[2]ACE!$J$4</f>
        <v>2.8219218938817976</v>
      </c>
      <c r="D47" s="20">
        <f t="shared" si="0"/>
        <v>5.4842218735864771E-4</v>
      </c>
    </row>
    <row r="48" spans="2:14">
      <c r="B48" s="22" t="s">
        <v>61</v>
      </c>
      <c r="C48" s="10">
        <f>[2]SEI!$J$4</f>
        <v>2.6225887168818356</v>
      </c>
      <c r="D48" s="20">
        <f t="shared" si="0"/>
        <v>5.0968307938387299E-4</v>
      </c>
    </row>
    <row r="49" spans="2:4">
      <c r="B49" s="22" t="s">
        <v>39</v>
      </c>
      <c r="C49" s="9">
        <f>[2]SHPING!$J$4</f>
        <v>2.5742739963599162</v>
      </c>
      <c r="D49" s="20">
        <f t="shared" si="0"/>
        <v>5.0029342732876099E-4</v>
      </c>
    </row>
    <row r="50" spans="2:4">
      <c r="B50" s="22" t="s">
        <v>49</v>
      </c>
      <c r="C50" s="9">
        <f>[2]KAVA!$J$4</f>
        <v>2.0788674609672508</v>
      </c>
      <c r="D50" s="20">
        <f t="shared" si="0"/>
        <v>4.0401438560160703E-4</v>
      </c>
    </row>
    <row r="51" spans="2:4">
      <c r="B51" s="7" t="s">
        <v>25</v>
      </c>
      <c r="C51" s="1">
        <f>[2]POLIS!J4</f>
        <v>2.472002454586391</v>
      </c>
      <c r="D51" s="20">
        <f t="shared" si="0"/>
        <v>4.8041761759583311E-4</v>
      </c>
    </row>
    <row r="52" spans="2:4">
      <c r="B52" s="22" t="s">
        <v>62</v>
      </c>
      <c r="C52" s="10">
        <f>[2]MEME!$J$4</f>
        <v>1.5069063048147266</v>
      </c>
      <c r="D52" s="20">
        <f>C52/$C$7</f>
        <v>2.928574506696272E-4</v>
      </c>
    </row>
    <row r="53" spans="2:4">
      <c r="B53" s="22" t="s">
        <v>42</v>
      </c>
      <c r="C53" s="9">
        <f>[2]TRX!$J$4</f>
        <v>1.1769106268506693</v>
      </c>
      <c r="D53" s="20">
        <f>C53/$C$7</f>
        <v>2.2872493448612688E-4</v>
      </c>
    </row>
    <row r="54" spans="2:4">
      <c r="B54" s="7" t="s">
        <v>27</v>
      </c>
      <c r="C54" s="1">
        <f>[2]ATLAS!O47</f>
        <v>0.48703814325265071</v>
      </c>
      <c r="D54" s="20">
        <f>C54/$C$7</f>
        <v>9.4652699080303196E-5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2024-02-12T15:34:01Z</dcterms:modified>
</cp:coreProperties>
</file>