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K2" i="1"/>
  <c r="H2" l="1"/>
  <c r="N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5" l="1"/>
  <c r="C29" l="1"/>
  <c r="C39" l="1"/>
  <c r="C52"/>
  <c r="C28"/>
  <c r="C48"/>
  <c r="C34"/>
  <c r="C35" l="1"/>
  <c r="C53" l="1"/>
  <c r="C44"/>
  <c r="C37"/>
  <c r="C50"/>
  <c r="C36"/>
  <c r="C30"/>
  <c r="C27"/>
  <c r="C19"/>
  <c r="C51"/>
  <c r="C26"/>
  <c r="C38" l="1"/>
  <c r="C17"/>
  <c r="C21"/>
  <c r="C47" l="1"/>
  <c r="C43"/>
  <c r="C42"/>
  <c r="C24" l="1"/>
  <c r="C54" l="1"/>
  <c r="C40" l="1"/>
  <c r="C33" l="1"/>
  <c r="C25" l="1"/>
  <c r="C20" l="1"/>
  <c r="C12" l="1"/>
  <c r="C13" l="1"/>
  <c r="C14" l="1"/>
  <c r="C46" l="1"/>
  <c r="C49" l="1"/>
  <c r="C32" l="1"/>
  <c r="C22" l="1"/>
  <c r="C18" l="1"/>
  <c r="C7" l="1"/>
  <c r="D20" l="1"/>
  <c r="D42"/>
  <c r="Q3"/>
  <c r="D52"/>
  <c r="D12"/>
  <c r="D16"/>
  <c r="D25"/>
  <c r="D7"/>
  <c r="E7" s="1"/>
  <c r="D49"/>
  <c r="D32"/>
  <c r="D35"/>
  <c r="D53"/>
  <c r="D19"/>
  <c r="D36"/>
  <c r="D40"/>
  <c r="N8"/>
  <c r="D27"/>
  <c r="D38"/>
  <c r="D26"/>
  <c r="D48"/>
  <c r="D29"/>
  <c r="M9"/>
  <c r="D47"/>
  <c r="D37"/>
  <c r="D46"/>
  <c r="D34"/>
  <c r="D45"/>
  <c r="M8"/>
  <c r="D15"/>
  <c r="D39"/>
  <c r="D41"/>
  <c r="D17"/>
  <c r="D21"/>
  <c r="D33"/>
  <c r="D24"/>
  <c r="D54"/>
  <c r="D23"/>
  <c r="D30"/>
  <c r="D50"/>
  <c r="D31"/>
  <c r="N9"/>
  <c r="D28"/>
  <c r="D43"/>
  <c r="D14"/>
  <c r="D44"/>
  <c r="D51"/>
  <c r="D13"/>
  <c r="D22"/>
  <c r="D18"/>
  <c r="N10" l="1"/>
  <c r="M10"/>
  <c r="M11" l="1"/>
  <c r="N11"/>
  <c r="N12" l="1"/>
  <c r="M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N36" l="1"/>
  <c r="M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<sst xmlns="http://schemas.openxmlformats.org/spreadsheetml/2006/main" count="112" uniqueCount="68">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</sst>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2135.0527349319436</c:v>
                </c:pt>
                <c:pt idx="1">
                  <c:v>1498.9099865572252</c:v>
                </c:pt>
                <c:pt idx="2">
                  <c:v>476.94782872285589</c:v>
                </c:pt>
                <c:pt idx="3">
                  <c:v>404.32</c:v>
                </c:pt>
                <c:pt idx="4">
                  <c:v>1551.3613044331662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MP"/>
      <sheetName val="APE"/>
      <sheetName val="ATOM"/>
      <sheetName val="AVAX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2135.0527349319436</v>
          </cell>
        </row>
      </sheetData>
      <sheetData sheetId="1">
        <row r="4">
          <cell r="J4">
            <v>1498.9099865572252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2.6800004517281617</v>
          </cell>
        </row>
      </sheetData>
      <sheetData sheetId="4">
        <row r="47">
          <cell r="M47">
            <v>141.75</v>
          </cell>
          <cell r="O47">
            <v>0.59094927826327037</v>
          </cell>
        </row>
      </sheetData>
      <sheetData sheetId="5">
        <row r="4">
          <cell r="C4">
            <v>-86.666666666666671</v>
          </cell>
        </row>
      </sheetData>
      <sheetData sheetId="6">
        <row r="4">
          <cell r="J4">
            <v>3.7152654857246588</v>
          </cell>
        </row>
      </sheetData>
      <sheetData sheetId="7">
        <row r="4">
          <cell r="J4">
            <v>51.529818653100598</v>
          </cell>
        </row>
      </sheetData>
      <sheetData sheetId="8">
        <row r="4">
          <cell r="J4">
            <v>13.608289245239337</v>
          </cell>
        </row>
      </sheetData>
      <sheetData sheetId="9">
        <row r="4">
          <cell r="J4">
            <v>2.9579033169891291</v>
          </cell>
        </row>
      </sheetData>
      <sheetData sheetId="10">
        <row r="4">
          <cell r="J4">
            <v>34.210988292915474</v>
          </cell>
        </row>
      </sheetData>
      <sheetData sheetId="11">
        <row r="4">
          <cell r="J4">
            <v>13.690647334771153</v>
          </cell>
        </row>
      </sheetData>
      <sheetData sheetId="12">
        <row r="4">
          <cell r="J4">
            <v>62.282057509230057</v>
          </cell>
        </row>
      </sheetData>
      <sheetData sheetId="13">
        <row r="4">
          <cell r="J4">
            <v>300.81159577009532</v>
          </cell>
        </row>
      </sheetData>
      <sheetData sheetId="14">
        <row r="4">
          <cell r="J4">
            <v>5.623019189523589</v>
          </cell>
        </row>
      </sheetData>
      <sheetData sheetId="15">
        <row r="4">
          <cell r="J4">
            <v>55.76677808446874</v>
          </cell>
        </row>
      </sheetData>
      <sheetData sheetId="16">
        <row r="4">
          <cell r="J4">
            <v>6.2771839763837916</v>
          </cell>
        </row>
      </sheetData>
      <sheetData sheetId="17">
        <row r="4">
          <cell r="J4">
            <v>7.691161052510088</v>
          </cell>
        </row>
      </sheetData>
      <sheetData sheetId="18">
        <row r="4">
          <cell r="J4">
            <v>14.470072827068664</v>
          </cell>
        </row>
      </sheetData>
      <sheetData sheetId="19">
        <row r="4">
          <cell r="J4">
            <v>2.4148860104512853</v>
          </cell>
        </row>
      </sheetData>
      <sheetData sheetId="20">
        <row r="4">
          <cell r="J4">
            <v>21.193655838089313</v>
          </cell>
        </row>
      </sheetData>
      <sheetData sheetId="21">
        <row r="4">
          <cell r="J4">
            <v>13.36582721590475</v>
          </cell>
        </row>
      </sheetData>
      <sheetData sheetId="22">
        <row r="4">
          <cell r="J4">
            <v>12.447910182021451</v>
          </cell>
        </row>
      </sheetData>
      <sheetData sheetId="23">
        <row r="4">
          <cell r="J4">
            <v>5.2425359691204614</v>
          </cell>
        </row>
      </sheetData>
      <sheetData sheetId="24">
        <row r="4">
          <cell r="J4">
            <v>53.55938221296141</v>
          </cell>
        </row>
      </sheetData>
      <sheetData sheetId="25">
        <row r="4">
          <cell r="J4">
            <v>67.229468424311463</v>
          </cell>
        </row>
      </sheetData>
      <sheetData sheetId="26">
        <row r="4">
          <cell r="J4">
            <v>2.0125134535471894</v>
          </cell>
        </row>
      </sheetData>
      <sheetData sheetId="27">
        <row r="4">
          <cell r="J4">
            <v>46.461286407275821</v>
          </cell>
        </row>
      </sheetData>
      <sheetData sheetId="28">
        <row r="4">
          <cell r="J4">
            <v>70.161386280411747</v>
          </cell>
        </row>
      </sheetData>
      <sheetData sheetId="29">
        <row r="4">
          <cell r="J4">
            <v>3.460989836624552</v>
          </cell>
        </row>
      </sheetData>
      <sheetData sheetId="30">
        <row r="4">
          <cell r="J4">
            <v>15.67761444705315</v>
          </cell>
        </row>
      </sheetData>
      <sheetData sheetId="31">
        <row r="4">
          <cell r="J4">
            <v>3.2845620578250019</v>
          </cell>
        </row>
      </sheetData>
      <sheetData sheetId="32">
        <row r="4">
          <cell r="J4">
            <v>476.94782872285589</v>
          </cell>
        </row>
      </sheetData>
      <sheetData sheetId="33">
        <row r="4">
          <cell r="J4">
            <v>1.3197980249148356</v>
          </cell>
        </row>
      </sheetData>
      <sheetData sheetId="34">
        <row r="4">
          <cell r="J4">
            <v>18.740654230023466</v>
          </cell>
        </row>
      </sheetData>
      <sheetData sheetId="35">
        <row r="4">
          <cell r="J4">
            <v>17.224347702088309</v>
          </cell>
        </row>
      </sheetData>
      <sheetData sheetId="36">
        <row r="4">
          <cell r="J4">
            <v>21.908559390131114</v>
          </cell>
        </row>
      </sheetData>
      <sheetData sheetId="37">
        <row r="4">
          <cell r="J4">
            <v>22.393529615731989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J28" sqref="J2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28.24+1</f>
        <v>29.24</v>
      </c>
      <c r="J2" t="s">
        <v>6</v>
      </c>
      <c r="K2" s="9">
        <f>19.43+249.13</f>
        <v>268.56</v>
      </c>
      <c r="M2" t="s">
        <v>58</v>
      </c>
      <c r="N2" s="9">
        <f>324.32+80</f>
        <v>404.32</v>
      </c>
      <c r="P2" t="s">
        <v>8</v>
      </c>
      <c r="Q2" s="10">
        <f>N2+K2+H2</f>
        <v>702.12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0.11573549314387886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6066.5918546451921</v>
      </c>
      <c r="D7" s="20">
        <f>(C7*[1]Feuil1!$K$2-C4)/C4</f>
        <v>1.0354721029444118</v>
      </c>
      <c r="E7" s="31">
        <f>C7-C7/(1+D7)</f>
        <v>3086.1570720364966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2135.0527349319436</v>
      </c>
    </row>
    <row r="9" spans="2:20">
      <c r="M9" s="17" t="str">
        <f>IF(C13&gt;C7*Params!F8,B13,"Others")</f>
        <v>BTC</v>
      </c>
      <c r="N9" s="18">
        <f>IF(C13&gt;C7*0.1,C13,C7)</f>
        <v>1498.9099865572252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476.94782872285589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404.32</v>
      </c>
    </row>
    <row r="12" spans="2:20">
      <c r="B12" s="7" t="s">
        <v>19</v>
      </c>
      <c r="C12" s="1">
        <f>[2]ETH!J4</f>
        <v>2135.0527349319436</v>
      </c>
      <c r="D12" s="20">
        <f>C12/$C$7</f>
        <v>0.35193610944786613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1551.3613044331662</v>
      </c>
    </row>
    <row r="13" spans="2:20">
      <c r="B13" s="7" t="s">
        <v>4</v>
      </c>
      <c r="C13" s="1">
        <f>[2]BTC!J4</f>
        <v>1498.9099865572252</v>
      </c>
      <c r="D13" s="20">
        <f t="shared" ref="D13:D51" si="0">C13/$C$7</f>
        <v>0.24707612156395672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476.94782872285589</v>
      </c>
      <c r="D14" s="20">
        <f t="shared" si="0"/>
        <v>7.8618743464282451E-2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404.32</v>
      </c>
      <c r="D15" s="20">
        <f t="shared" si="0"/>
        <v>6.6646975713457957E-2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268.56</v>
      </c>
      <c r="D16" s="20">
        <f t="shared" si="0"/>
        <v>4.4268677774055874E-2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300.81159577009532</v>
      </c>
      <c r="D17" s="20">
        <f t="shared" si="0"/>
        <v>4.9584940437317163E-2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141.75</v>
      </c>
      <c r="D18" s="20">
        <f>C18/$C$7</f>
        <v>2.3365672752727211E-2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86.666666666666671</v>
      </c>
      <c r="D19" s="20">
        <f>C19/$C$7</f>
        <v>1.4285890454342328E-2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62.282057509230057</v>
      </c>
      <c r="D20" s="20">
        <f t="shared" si="0"/>
        <v>1.0266399817475879E-2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67.229468424311463</v>
      </c>
      <c r="D21" s="20">
        <f t="shared" si="0"/>
        <v>1.1081917167846693E-2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70.161386280411747</v>
      </c>
      <c r="D22" s="20">
        <f t="shared" si="0"/>
        <v>1.1565206290693372E-2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29.24</v>
      </c>
      <c r="D23" s="20">
        <f t="shared" si="0"/>
        <v>4.8198396563650346E-3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55.76677808446874</v>
      </c>
      <c r="D24" s="20">
        <f t="shared" si="0"/>
        <v>9.1924394158423711E-3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53.55938221296141</v>
      </c>
      <c r="D25" s="20">
        <f t="shared" si="0"/>
        <v>8.8285784664994347E-3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7.1390990258949948E-3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51.529818653100598</v>
      </c>
      <c r="D27" s="20">
        <f t="shared" si="0"/>
        <v>8.4940308970421659E-3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46.461286407275821</v>
      </c>
      <c r="D28" s="20">
        <f t="shared" si="0"/>
        <v>7.6585482459480764E-3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21.908559390131114</v>
      </c>
      <c r="D29" s="20">
        <f t="shared" si="0"/>
        <v>3.6113455322292235E-3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34.210988292915474</v>
      </c>
      <c r="D30" s="20">
        <f t="shared" si="0"/>
        <v>5.6392434356235957E-3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22.393529615731989</v>
      </c>
      <c r="D31" s="20">
        <f t="shared" si="0"/>
        <v>3.6912866651125135E-3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18.740654230023466</v>
      </c>
      <c r="D32" s="20">
        <f t="shared" si="0"/>
        <v>3.089156923532566E-3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21.193655838089313</v>
      </c>
      <c r="D33" s="20">
        <f t="shared" si="0"/>
        <v>3.4935028341920383E-3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17.224347702088309</v>
      </c>
      <c r="D34" s="20">
        <f t="shared" si="0"/>
        <v>2.8392132048408068E-3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15.67761444705315</v>
      </c>
      <c r="D35" s="20">
        <f t="shared" si="0"/>
        <v>2.584254029723261E-3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14.470072827068664</v>
      </c>
      <c r="D36" s="20">
        <f t="shared" si="0"/>
        <v>2.3852062531599062E-3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13.36582721590475</v>
      </c>
      <c r="D37" s="20">
        <f t="shared" si="0"/>
        <v>2.2031855012086448E-3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13.690647334771153</v>
      </c>
      <c r="D38" s="20">
        <f t="shared" si="0"/>
        <v>2.2567279393104745E-3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12.447910182021451</v>
      </c>
      <c r="D39" s="20">
        <f t="shared" si="0"/>
        <v>2.0518786297598181E-3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13.608289245239337</v>
      </c>
      <c r="D40" s="20">
        <f t="shared" si="0"/>
        <v>2.2431522626364694E-3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1.2906752568173127E-3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6.2771839763837916</v>
      </c>
      <c r="D42" s="20">
        <f t="shared" si="0"/>
        <v>1.034713415173521E-3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5.623019189523589</v>
      </c>
      <c r="D43" s="20">
        <f t="shared" si="0"/>
        <v>9.2688272497152429E-4</v>
      </c>
    </row>
    <row r="44" spans="2:14">
      <c r="B44" s="22" t="s">
        <v>23</v>
      </c>
      <c r="C44" s="9">
        <f>[2]LUNA!J4</f>
        <v>5.2425359691204614</v>
      </c>
      <c r="D44" s="20">
        <f t="shared" si="0"/>
        <v>8.641649372054343E-4</v>
      </c>
    </row>
    <row r="45" spans="2:14">
      <c r="B45" s="22" t="s">
        <v>36</v>
      </c>
      <c r="C45" s="9">
        <f>[2]GRT!$J$4</f>
        <v>7.691161052510088</v>
      </c>
      <c r="D45" s="20">
        <f t="shared" si="0"/>
        <v>1.2677894338022696E-3</v>
      </c>
    </row>
    <row r="46" spans="2:14">
      <c r="B46" s="22" t="s">
        <v>35</v>
      </c>
      <c r="C46" s="9">
        <f>[2]AMP!$J$4</f>
        <v>2.9579033169891291</v>
      </c>
      <c r="D46" s="20">
        <f t="shared" si="0"/>
        <v>4.8757249339664431E-4</v>
      </c>
    </row>
    <row r="47" spans="2:14">
      <c r="B47" s="22" t="s">
        <v>63</v>
      </c>
      <c r="C47" s="10">
        <f>[2]ACE!$J$4</f>
        <v>3.7152654857246588</v>
      </c>
      <c r="D47" s="20">
        <f t="shared" si="0"/>
        <v>6.1241395082147789E-4</v>
      </c>
    </row>
    <row r="48" spans="2:14">
      <c r="B48" s="22" t="s">
        <v>61</v>
      </c>
      <c r="C48" s="10">
        <f>[2]SEI!$J$4</f>
        <v>3.460989836624552</v>
      </c>
      <c r="D48" s="20">
        <f t="shared" si="0"/>
        <v>5.7049986541858264E-4</v>
      </c>
    </row>
    <row r="49" spans="2:4">
      <c r="B49" s="22" t="s">
        <v>39</v>
      </c>
      <c r="C49" s="9">
        <f>[2]SHPING!$J$4</f>
        <v>3.2845620578250019</v>
      </c>
      <c r="D49" s="20">
        <f t="shared" si="0"/>
        <v>5.4141800479127523E-4</v>
      </c>
    </row>
    <row r="50" spans="2:4">
      <c r="B50" s="22" t="s">
        <v>49</v>
      </c>
      <c r="C50" s="9">
        <f>[2]KAVA!$J$4</f>
        <v>2.4148860104512853</v>
      </c>
      <c r="D50" s="20">
        <f t="shared" si="0"/>
        <v>3.9806304236574046E-4</v>
      </c>
    </row>
    <row r="51" spans="2:4">
      <c r="B51" s="7" t="s">
        <v>25</v>
      </c>
      <c r="C51" s="1">
        <f>[2]POLIS!J4</f>
        <v>2.6800004517281617</v>
      </c>
      <c r="D51" s="20">
        <f t="shared" si="0"/>
        <v>4.4176376389588233E-4</v>
      </c>
    </row>
    <row r="52" spans="2:4">
      <c r="B52" s="22" t="s">
        <v>62</v>
      </c>
      <c r="C52" s="10">
        <f>[2]MEME!$J$4</f>
        <v>2.0125134535471894</v>
      </c>
      <c r="D52" s="20">
        <f>C52/$C$7</f>
        <v>3.3173707771459965E-4</v>
      </c>
    </row>
    <row r="53" spans="2:4">
      <c r="B53" s="22" t="s">
        <v>42</v>
      </c>
      <c r="C53" s="9">
        <f>[2]TRX!$J$4</f>
        <v>1.3197980249148356</v>
      </c>
      <c r="D53" s="20">
        <f>C53/$C$7</f>
        <v>2.1755180775912352E-4</v>
      </c>
    </row>
    <row r="54" spans="2:4">
      <c r="B54" s="7" t="s">
        <v>27</v>
      </c>
      <c r="C54" s="1">
        <f>[2]ATLAS!O47</f>
        <v>0.59094927826327037</v>
      </c>
      <c r="D54" s="20">
        <f>C54/$C$7</f>
        <v>9.7410422923173944E-5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2024-02-27T08:27:10Z</dcterms:modified>
</cp:coreProperties>
</file>