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1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18" s="1"/>
  <c r="T5"/>
  <c r="S5"/>
  <c r="R5"/>
  <c r="R18" s="1"/>
  <c r="C5"/>
  <c r="O9" s="1"/>
  <c r="P9" s="1"/>
  <c r="J4"/>
  <c r="B14" i="38"/>
  <c r="N9" s="1"/>
  <c r="O9"/>
  <c r="P9" s="1"/>
  <c r="N8"/>
  <c r="O7"/>
  <c r="T6"/>
  <c r="S6"/>
  <c r="R6"/>
  <c r="O6"/>
  <c r="E6"/>
  <c r="D6"/>
  <c r="D14" s="1"/>
  <c r="G13" s="1"/>
  <c r="T5"/>
  <c r="T18" s="1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O7" s="1"/>
  <c r="N3" s="1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N9" i="36"/>
  <c r="N8"/>
  <c r="D7"/>
  <c r="T7" s="1"/>
  <c r="B7"/>
  <c r="B10" s="1"/>
  <c r="J4" s="1"/>
  <c r="S6"/>
  <c r="R6"/>
  <c r="P6"/>
  <c r="N6"/>
  <c r="N7" s="1"/>
  <c r="E6"/>
  <c r="D6"/>
  <c r="T6" s="1"/>
  <c r="R5"/>
  <c r="C5"/>
  <c r="O9" s="1"/>
  <c r="P9" s="1"/>
  <c r="D13" i="35"/>
  <c r="B13"/>
  <c r="G12"/>
  <c r="N9"/>
  <c r="N8"/>
  <c r="N7"/>
  <c r="Q6"/>
  <c r="Q9" s="1"/>
  <c r="N6"/>
  <c r="E6"/>
  <c r="D6"/>
  <c r="C5"/>
  <c r="O9" s="1"/>
  <c r="P9" s="1"/>
  <c r="J4"/>
  <c r="K4" s="1"/>
  <c r="C44" i="34"/>
  <c r="C43"/>
  <c r="C42"/>
  <c r="D41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N39" s="1"/>
  <c r="C16"/>
  <c r="T15"/>
  <c r="S15" s="1"/>
  <c r="R15"/>
  <c r="O15"/>
  <c r="P15" s="1"/>
  <c r="N15"/>
  <c r="E15"/>
  <c r="B15"/>
  <c r="T14"/>
  <c r="S14"/>
  <c r="R14"/>
  <c r="O14"/>
  <c r="P14" s="1"/>
  <c r="N14"/>
  <c r="E14"/>
  <c r="B14"/>
  <c r="T13"/>
  <c r="S13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D5" s="1"/>
  <c r="D46" s="1"/>
  <c r="D10" i="33"/>
  <c r="B10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D14" i="3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K4"/>
  <c r="J4"/>
  <c r="N3"/>
  <c r="B25" i="30"/>
  <c r="J4" s="1"/>
  <c r="D23"/>
  <c r="C23" s="1"/>
  <c r="C22"/>
  <c r="C21"/>
  <c r="D20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R28" s="1"/>
  <c r="P6"/>
  <c r="O6"/>
  <c r="N6"/>
  <c r="C6"/>
  <c r="T5"/>
  <c r="S5"/>
  <c r="R5"/>
  <c r="C5"/>
  <c r="O9" s="1"/>
  <c r="B11" i="29"/>
  <c r="N9" s="1"/>
  <c r="T9"/>
  <c r="S9" s="1"/>
  <c r="R9"/>
  <c r="O9"/>
  <c r="P9" s="1"/>
  <c r="C9"/>
  <c r="R8"/>
  <c r="N8"/>
  <c r="D8"/>
  <c r="T8" s="1"/>
  <c r="S8" s="1"/>
  <c r="C8"/>
  <c r="R7"/>
  <c r="P7"/>
  <c r="O7"/>
  <c r="N7"/>
  <c r="E7"/>
  <c r="D7"/>
  <c r="T7" s="1"/>
  <c r="U6"/>
  <c r="T6"/>
  <c r="P6"/>
  <c r="N6"/>
  <c r="E6"/>
  <c r="D6"/>
  <c r="D11" s="1"/>
  <c r="G10" s="1"/>
  <c r="T5"/>
  <c r="S5"/>
  <c r="R5"/>
  <c r="R28" s="1"/>
  <c r="C5"/>
  <c r="J4"/>
  <c r="K4" s="1"/>
  <c r="B10" i="28"/>
  <c r="N7"/>
  <c r="E6"/>
  <c r="D6"/>
  <c r="D10" s="1"/>
  <c r="G9" s="1"/>
  <c r="C5"/>
  <c r="J4"/>
  <c r="K4" s="1"/>
  <c r="N17" i="27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E6"/>
  <c r="D6"/>
  <c r="T6" s="1"/>
  <c r="T5"/>
  <c r="S5"/>
  <c r="R5"/>
  <c r="C5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S8"/>
  <c r="R8"/>
  <c r="C8"/>
  <c r="N6" s="1"/>
  <c r="O6" s="1"/>
  <c r="P6" s="1"/>
  <c r="R7"/>
  <c r="T7" s="1"/>
  <c r="D7"/>
  <c r="T6"/>
  <c r="R6"/>
  <c r="D6"/>
  <c r="T5"/>
  <c r="R5"/>
  <c r="D5"/>
  <c r="D20" i="25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5"/>
  <c r="R21" i="24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3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22"/>
  <c r="O8"/>
  <c r="N7"/>
  <c r="D7"/>
  <c r="C7"/>
  <c r="P6"/>
  <c r="O6"/>
  <c r="N3" s="1"/>
  <c r="N6"/>
  <c r="E6"/>
  <c r="D6"/>
  <c r="D10" s="1"/>
  <c r="G9" s="1"/>
  <c r="C5"/>
  <c r="O7" s="1"/>
  <c r="P7" s="1"/>
  <c r="J4"/>
  <c r="K4" s="1"/>
  <c r="O3"/>
  <c r="P3" s="1"/>
  <c r="D10" i="21"/>
  <c r="B10"/>
  <c r="O9"/>
  <c r="P9" s="1"/>
  <c r="N9"/>
  <c r="G9"/>
  <c r="N8"/>
  <c r="N7"/>
  <c r="N6"/>
  <c r="C5"/>
  <c r="O7" s="1"/>
  <c r="P7" s="1"/>
  <c r="J4"/>
  <c r="K4" s="1"/>
  <c r="B13" i="20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T6"/>
  <c r="S6" s="1"/>
  <c r="R6"/>
  <c r="P6"/>
  <c r="O6"/>
  <c r="N6"/>
  <c r="E6"/>
  <c r="D6"/>
  <c r="D13" s="1"/>
  <c r="G12" s="1"/>
  <c r="T5"/>
  <c r="R5"/>
  <c r="R25" s="1"/>
  <c r="C5"/>
  <c r="K4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P8" s="1"/>
  <c r="K4"/>
  <c r="J4"/>
  <c r="O9" i="18"/>
  <c r="T8"/>
  <c r="O8"/>
  <c r="B8"/>
  <c r="R7"/>
  <c r="P7"/>
  <c r="D7"/>
  <c r="T6"/>
  <c r="R6"/>
  <c r="N6"/>
  <c r="E6"/>
  <c r="D6"/>
  <c r="T5"/>
  <c r="R5"/>
  <c r="C12" i="17"/>
  <c r="D11"/>
  <c r="C11"/>
  <c r="O6" s="1"/>
  <c r="N3" s="1"/>
  <c r="T10"/>
  <c r="R10"/>
  <c r="C10"/>
  <c r="T9"/>
  <c r="R9"/>
  <c r="B9"/>
  <c r="D9" s="1"/>
  <c r="D8" s="1"/>
  <c r="T8" s="1"/>
  <c r="C8"/>
  <c r="B8"/>
  <c r="T7"/>
  <c r="S7" s="1"/>
  <c r="R7"/>
  <c r="P7"/>
  <c r="O7"/>
  <c r="N7"/>
  <c r="C7"/>
  <c r="T6"/>
  <c r="S6"/>
  <c r="R6"/>
  <c r="P6"/>
  <c r="N6"/>
  <c r="E6"/>
  <c r="D6"/>
  <c r="D14" s="1"/>
  <c r="R5"/>
  <c r="C5"/>
  <c r="D13" i="16"/>
  <c r="B13"/>
  <c r="G12"/>
  <c r="N9"/>
  <c r="N8"/>
  <c r="N7"/>
  <c r="N6"/>
  <c r="E6"/>
  <c r="D6"/>
  <c r="C5"/>
  <c r="J4"/>
  <c r="K4" s="1"/>
  <c r="N17" i="15"/>
  <c r="B17"/>
  <c r="N16"/>
  <c r="O15"/>
  <c r="C15"/>
  <c r="O14"/>
  <c r="D14"/>
  <c r="C14" s="1"/>
  <c r="C13"/>
  <c r="C12"/>
  <c r="C11"/>
  <c r="T10"/>
  <c r="R10"/>
  <c r="E10"/>
  <c r="S9"/>
  <c r="R9"/>
  <c r="N15" s="1"/>
  <c r="N9"/>
  <c r="D9"/>
  <c r="S8"/>
  <c r="R8"/>
  <c r="N8"/>
  <c r="J8"/>
  <c r="J9" s="1"/>
  <c r="E8"/>
  <c r="S7"/>
  <c r="R7"/>
  <c r="N7"/>
  <c r="E7"/>
  <c r="S6"/>
  <c r="R6"/>
  <c r="R37" s="1"/>
  <c r="O6"/>
  <c r="P6" s="1"/>
  <c r="N6"/>
  <c r="D6"/>
  <c r="D17" s="1"/>
  <c r="R5"/>
  <c r="D5"/>
  <c r="J4"/>
  <c r="D13" i="14"/>
  <c r="B13"/>
  <c r="G12"/>
  <c r="C11"/>
  <c r="C10"/>
  <c r="C9"/>
  <c r="C8"/>
  <c r="C7"/>
  <c r="T6"/>
  <c r="R6"/>
  <c r="C6"/>
  <c r="T5"/>
  <c r="T15" s="1"/>
  <c r="S5"/>
  <c r="R5"/>
  <c r="C5"/>
  <c r="O9" s="1"/>
  <c r="J4"/>
  <c r="K4" s="1"/>
  <c r="P22" i="13"/>
  <c r="N22"/>
  <c r="O21"/>
  <c r="N21"/>
  <c r="P20"/>
  <c r="O20"/>
  <c r="N20"/>
  <c r="N23" s="1"/>
  <c r="B19"/>
  <c r="J4" s="1"/>
  <c r="K4" s="1"/>
  <c r="C17"/>
  <c r="C16"/>
  <c r="O22" s="1"/>
  <c r="C15"/>
  <c r="T14"/>
  <c r="R14"/>
  <c r="D14"/>
  <c r="P21" s="1"/>
  <c r="C14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N8"/>
  <c r="C8"/>
  <c r="T7"/>
  <c r="R7"/>
  <c r="R19" s="1"/>
  <c r="P7"/>
  <c r="O7"/>
  <c r="N7"/>
  <c r="C7"/>
  <c r="T6"/>
  <c r="S6"/>
  <c r="O9" s="1"/>
  <c r="R6"/>
  <c r="E6"/>
  <c r="D6"/>
  <c r="D19" s="1"/>
  <c r="T5"/>
  <c r="T19" s="1"/>
  <c r="R5"/>
  <c r="U5" s="1"/>
  <c r="C5"/>
  <c r="O6" s="1"/>
  <c r="B14" i="12"/>
  <c r="N9"/>
  <c r="O8"/>
  <c r="P8" s="1"/>
  <c r="N8"/>
  <c r="N7"/>
  <c r="D7"/>
  <c r="D14" s="1"/>
  <c r="G13" s="1"/>
  <c r="N6"/>
  <c r="E6"/>
  <c r="D6"/>
  <c r="C5"/>
  <c r="J4"/>
  <c r="B14" i="11"/>
  <c r="J4" s="1"/>
  <c r="K4" s="1"/>
  <c r="D12"/>
  <c r="C12" s="1"/>
  <c r="C11"/>
  <c r="C10"/>
  <c r="O9"/>
  <c r="C9"/>
  <c r="O8"/>
  <c r="C8"/>
  <c r="T7"/>
  <c r="U7" s="1"/>
  <c r="R7"/>
  <c r="N7"/>
  <c r="C7"/>
  <c r="T6"/>
  <c r="S6" s="1"/>
  <c r="R6"/>
  <c r="O6"/>
  <c r="E6"/>
  <c r="D6"/>
  <c r="D14" s="1"/>
  <c r="G13" s="1"/>
  <c r="T5"/>
  <c r="T14" s="1"/>
  <c r="R5"/>
  <c r="C5"/>
  <c r="O7" s="1"/>
  <c r="P7" s="1"/>
  <c r="B14" i="10"/>
  <c r="C11"/>
  <c r="O6" s="1"/>
  <c r="N3" s="1"/>
  <c r="C10"/>
  <c r="N9"/>
  <c r="C9"/>
  <c r="T8"/>
  <c r="R8"/>
  <c r="N8"/>
  <c r="C8"/>
  <c r="T7"/>
  <c r="R7"/>
  <c r="O7"/>
  <c r="P7" s="1"/>
  <c r="C7"/>
  <c r="T6"/>
  <c r="T17" s="1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B13" i="9"/>
  <c r="C11"/>
  <c r="C10"/>
  <c r="T9"/>
  <c r="R9"/>
  <c r="N9"/>
  <c r="C9"/>
  <c r="T8"/>
  <c r="R8"/>
  <c r="N8"/>
  <c r="C8"/>
  <c r="T7"/>
  <c r="S7" s="1"/>
  <c r="O7" s="1"/>
  <c r="R7"/>
  <c r="P7"/>
  <c r="N7"/>
  <c r="C7"/>
  <c r="T6"/>
  <c r="T13" s="1"/>
  <c r="R6"/>
  <c r="U6" s="1"/>
  <c r="P6"/>
  <c r="N6"/>
  <c r="E6"/>
  <c r="D6"/>
  <c r="D13" s="1"/>
  <c r="G12" s="1"/>
  <c r="T5"/>
  <c r="S5"/>
  <c r="R5"/>
  <c r="R13" s="1"/>
  <c r="C5"/>
  <c r="J4"/>
  <c r="O8" i="8"/>
  <c r="N7"/>
  <c r="C7"/>
  <c r="U6"/>
  <c r="R6"/>
  <c r="O6"/>
  <c r="E6"/>
  <c r="D6"/>
  <c r="T6" s="1"/>
  <c r="R5"/>
  <c r="R13" s="1"/>
  <c r="C5"/>
  <c r="B5"/>
  <c r="B13" s="1"/>
  <c r="J4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M46"/>
  <c r="M45"/>
  <c r="M44"/>
  <c r="M43"/>
  <c r="M42"/>
  <c r="E42"/>
  <c r="F42" s="1"/>
  <c r="D42"/>
  <c r="M41"/>
  <c r="I41"/>
  <c r="K41" s="1"/>
  <c r="F41"/>
  <c r="E41"/>
  <c r="E40"/>
  <c r="F40" s="1"/>
  <c r="D40"/>
  <c r="E39"/>
  <c r="F39" s="1"/>
  <c r="D39"/>
  <c r="M38"/>
  <c r="L38"/>
  <c r="L39" s="1"/>
  <c r="L40" s="1"/>
  <c r="M40" s="1"/>
  <c r="H38"/>
  <c r="H42" s="1"/>
  <c r="E38"/>
  <c r="F38" s="1"/>
  <c r="D38"/>
  <c r="M37"/>
  <c r="D37"/>
  <c r="E37" s="1"/>
  <c r="F37" s="1"/>
  <c r="I37" s="1"/>
  <c r="K37" s="1"/>
  <c r="M36"/>
  <c r="H36"/>
  <c r="H41" s="1"/>
  <c r="E36"/>
  <c r="F36" s="1"/>
  <c r="I36" s="1"/>
  <c r="K36" s="1"/>
  <c r="D36"/>
  <c r="M35"/>
  <c r="F35"/>
  <c r="D35"/>
  <c r="E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6" i="2"/>
  <c r="M74"/>
  <c r="M68"/>
  <c r="M67"/>
  <c r="M66"/>
  <c r="N65"/>
  <c r="M65"/>
  <c r="O65" s="1"/>
  <c r="M60"/>
  <c r="M59"/>
  <c r="N57"/>
  <c r="M52"/>
  <c r="M51"/>
  <c r="M49"/>
  <c r="M44"/>
  <c r="N43"/>
  <c r="O43" s="1"/>
  <c r="M43"/>
  <c r="M42"/>
  <c r="N41"/>
  <c r="O41" s="1"/>
  <c r="M41"/>
  <c r="M36"/>
  <c r="D36"/>
  <c r="M35"/>
  <c r="B35"/>
  <c r="C35" s="1"/>
  <c r="M34"/>
  <c r="C34"/>
  <c r="N33"/>
  <c r="O33" s="1"/>
  <c r="M33"/>
  <c r="D33"/>
  <c r="C33" s="1"/>
  <c r="N19" s="1"/>
  <c r="O19" s="1"/>
  <c r="B33"/>
  <c r="R15" s="1"/>
  <c r="C32"/>
  <c r="N49" s="1"/>
  <c r="O49" s="1"/>
  <c r="B30"/>
  <c r="B31" s="1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N76" s="1"/>
  <c r="O76" s="1"/>
  <c r="R24"/>
  <c r="M75" s="1"/>
  <c r="C24"/>
  <c r="T23"/>
  <c r="R23"/>
  <c r="C23"/>
  <c r="C22"/>
  <c r="N44" s="1"/>
  <c r="O44" s="1"/>
  <c r="R21"/>
  <c r="C21"/>
  <c r="M20"/>
  <c r="C20"/>
  <c r="N36" s="1"/>
  <c r="O36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D12"/>
  <c r="T11"/>
  <c r="R11"/>
  <c r="N11"/>
  <c r="M11"/>
  <c r="O11" s="1"/>
  <c r="D11"/>
  <c r="T10"/>
  <c r="R10"/>
  <c r="N10"/>
  <c r="M10"/>
  <c r="D10"/>
  <c r="S9"/>
  <c r="R9"/>
  <c r="M9"/>
  <c r="C9"/>
  <c r="S8"/>
  <c r="R8"/>
  <c r="C8"/>
  <c r="S7"/>
  <c r="R7"/>
  <c r="C7"/>
  <c r="T6"/>
  <c r="R6"/>
  <c r="E6"/>
  <c r="D6"/>
  <c r="T5"/>
  <c r="R5"/>
  <c r="D5"/>
  <c r="D41" i="1"/>
  <c r="C40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3" s="1"/>
  <c r="D22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P12" i="4" l="1"/>
  <c r="P14"/>
  <c r="P20"/>
  <c r="P26" s="1"/>
  <c r="P22"/>
  <c r="P30"/>
  <c r="P32"/>
  <c r="P3" i="31"/>
  <c r="O10" i="2"/>
  <c r="O12"/>
  <c r="O20" i="1"/>
  <c r="P20" s="1"/>
  <c r="O21"/>
  <c r="P21" s="1"/>
  <c r="P23" s="1"/>
  <c r="O19"/>
  <c r="P19" s="1"/>
  <c r="J12"/>
  <c r="J13" s="1"/>
  <c r="J4"/>
  <c r="R22"/>
  <c r="D39"/>
  <c r="T22"/>
  <c r="T32" s="1"/>
  <c r="T18"/>
  <c r="R18"/>
  <c r="N11" s="1"/>
  <c r="N10"/>
  <c r="P10" s="1"/>
  <c r="O9" i="2"/>
  <c r="O14" s="1"/>
  <c r="N4"/>
  <c r="M57"/>
  <c r="O57" s="1"/>
  <c r="R22"/>
  <c r="D31"/>
  <c r="T22" s="1"/>
  <c r="T20"/>
  <c r="S20" s="1"/>
  <c r="R20"/>
  <c r="D43" i="1"/>
  <c r="O22" i="2"/>
  <c r="I35" i="5"/>
  <c r="K35" s="1"/>
  <c r="P25" i="13"/>
  <c r="R22" i="18"/>
  <c r="R32" i="1"/>
  <c r="P29"/>
  <c r="R37" i="2"/>
  <c r="O6" i="9"/>
  <c r="E7" i="12"/>
  <c r="K4"/>
  <c r="N9" i="14"/>
  <c r="P9" s="1"/>
  <c r="N8"/>
  <c r="N7"/>
  <c r="N6"/>
  <c r="O9" i="15"/>
  <c r="P9" s="1"/>
  <c r="O8"/>
  <c r="P8" s="1"/>
  <c r="O7"/>
  <c r="P7" s="1"/>
  <c r="T7" i="18"/>
  <c r="T22" s="1"/>
  <c r="C7"/>
  <c r="P6"/>
  <c r="R8"/>
  <c r="C8"/>
  <c r="B13"/>
  <c r="N7"/>
  <c r="O7" s="1"/>
  <c r="R33" i="19"/>
  <c r="N9"/>
  <c r="P9" s="1"/>
  <c r="O6" i="23"/>
  <c r="N9" i="27"/>
  <c r="P9" s="1"/>
  <c r="N7"/>
  <c r="N8"/>
  <c r="O7" i="28"/>
  <c r="P7" s="1"/>
  <c r="O6"/>
  <c r="N9" i="30"/>
  <c r="N7"/>
  <c r="C20"/>
  <c r="T12"/>
  <c r="S12" s="1"/>
  <c r="E234" i="3"/>
  <c r="E233"/>
  <c r="E232"/>
  <c r="E231"/>
  <c r="E230"/>
  <c r="E229"/>
  <c r="O9" i="8"/>
  <c r="O7"/>
  <c r="P7" s="1"/>
  <c r="D5"/>
  <c r="O9" i="9"/>
  <c r="P9" s="1"/>
  <c r="O8"/>
  <c r="P8" s="1"/>
  <c r="P11" s="1"/>
  <c r="N9" i="11"/>
  <c r="P9" s="1"/>
  <c r="N8"/>
  <c r="N6"/>
  <c r="O9" i="12"/>
  <c r="P9" s="1"/>
  <c r="O7"/>
  <c r="P7" s="1"/>
  <c r="R32" i="13"/>
  <c r="G18"/>
  <c r="G17" i="15"/>
  <c r="T5"/>
  <c r="O17"/>
  <c r="P17" s="1"/>
  <c r="O16"/>
  <c r="P16" s="1"/>
  <c r="O9" i="16"/>
  <c r="P9" s="1"/>
  <c r="O7"/>
  <c r="P7" s="1"/>
  <c r="O9" i="17"/>
  <c r="O8"/>
  <c r="S5" i="18"/>
  <c r="O3" i="19"/>
  <c r="N3"/>
  <c r="D25" i="26"/>
  <c r="T21" s="1"/>
  <c r="R21"/>
  <c r="O17" i="27"/>
  <c r="P17" s="1"/>
  <c r="O16"/>
  <c r="P16" s="1"/>
  <c r="O14"/>
  <c r="P14" s="1"/>
  <c r="O15"/>
  <c r="P15" s="1"/>
  <c r="D25" i="30"/>
  <c r="G24" s="1"/>
  <c r="T9"/>
  <c r="V9" s="1"/>
  <c r="C9"/>
  <c r="O26" i="34"/>
  <c r="P26" s="1"/>
  <c r="O24"/>
  <c r="P24" s="1"/>
  <c r="P6" i="1"/>
  <c r="O26"/>
  <c r="O27"/>
  <c r="P27" s="1"/>
  <c r="O28"/>
  <c r="N34" i="2"/>
  <c r="O34" s="1"/>
  <c r="B38"/>
  <c r="N50"/>
  <c r="O50" s="1"/>
  <c r="O54" s="1"/>
  <c r="N52"/>
  <c r="O52" s="1"/>
  <c r="N66"/>
  <c r="O66" s="1"/>
  <c r="O70" s="1"/>
  <c r="N68"/>
  <c r="O68" s="1"/>
  <c r="N73"/>
  <c r="N75"/>
  <c r="O75" s="1"/>
  <c r="P35" i="4"/>
  <c r="H39" i="5"/>
  <c r="H40" s="1"/>
  <c r="M39"/>
  <c r="M47" s="1"/>
  <c r="I40"/>
  <c r="K40" s="1"/>
  <c r="K4" i="9"/>
  <c r="K4" i="10"/>
  <c r="P6" i="11"/>
  <c r="V7" i="13"/>
  <c r="K4" i="15"/>
  <c r="P15"/>
  <c r="P8" i="22"/>
  <c r="P9" i="23"/>
  <c r="P11" s="1"/>
  <c r="D18" i="27"/>
  <c r="O8" i="28"/>
  <c r="P8" s="1"/>
  <c r="P9" i="30"/>
  <c r="O7"/>
  <c r="K4"/>
  <c r="N3" i="1"/>
  <c r="P3" s="1"/>
  <c r="N26"/>
  <c r="N27"/>
  <c r="N28"/>
  <c r="O34"/>
  <c r="P34" s="1"/>
  <c r="O35"/>
  <c r="P35" s="1"/>
  <c r="O36"/>
  <c r="P36" s="1"/>
  <c r="T15" i="2"/>
  <c r="S15" s="1"/>
  <c r="N26"/>
  <c r="O26" s="1"/>
  <c r="O30" s="1"/>
  <c r="N27"/>
  <c r="O27" s="1"/>
  <c r="D30"/>
  <c r="T21" s="1"/>
  <c r="S21" s="1"/>
  <c r="N35"/>
  <c r="O35" s="1"/>
  <c r="N42"/>
  <c r="O42" s="1"/>
  <c r="O46" s="1"/>
  <c r="M73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6"/>
  <c r="G8"/>
  <c r="P17"/>
  <c r="J14" i="5"/>
  <c r="I38"/>
  <c r="K38" s="1"/>
  <c r="I39"/>
  <c r="K39" s="1"/>
  <c r="I42"/>
  <c r="K42" s="1"/>
  <c r="G51"/>
  <c r="H35" s="1"/>
  <c r="N9" i="8"/>
  <c r="O3" i="10"/>
  <c r="P3" s="1"/>
  <c r="O8"/>
  <c r="P8" s="1"/>
  <c r="P12" s="1"/>
  <c r="S8"/>
  <c r="U5" i="11"/>
  <c r="P8"/>
  <c r="R14"/>
  <c r="O6" i="12"/>
  <c r="P6" s="1"/>
  <c r="N6" i="13"/>
  <c r="P6" s="1"/>
  <c r="O8"/>
  <c r="O3" s="1"/>
  <c r="N9"/>
  <c r="P9" s="1"/>
  <c r="O6" i="14"/>
  <c r="O7"/>
  <c r="P7" s="1"/>
  <c r="O8"/>
  <c r="R15"/>
  <c r="T6" i="15"/>
  <c r="T7"/>
  <c r="T8"/>
  <c r="O6" i="16"/>
  <c r="P6" s="1"/>
  <c r="O8"/>
  <c r="P8" s="1"/>
  <c r="O3" i="17"/>
  <c r="P3" s="1"/>
  <c r="T5"/>
  <c r="T13" s="1"/>
  <c r="B14"/>
  <c r="S6" i="18"/>
  <c r="P6" i="19"/>
  <c r="O9" i="22"/>
  <c r="T21" i="24"/>
  <c r="D22" i="25"/>
  <c r="D39" i="26"/>
  <c r="T39"/>
  <c r="T17" i="27"/>
  <c r="N6"/>
  <c r="O9" i="28"/>
  <c r="T28" i="29"/>
  <c r="K4" i="32"/>
  <c r="G46" i="34"/>
  <c r="T25" i="20"/>
  <c r="S5"/>
  <c r="O9" s="1"/>
  <c r="P9" s="1"/>
  <c r="P12" s="1"/>
  <c r="N9" i="22"/>
  <c r="N8"/>
  <c r="T9" i="23"/>
  <c r="T22" s="1"/>
  <c r="C9"/>
  <c r="D15" i="24"/>
  <c r="G14" s="1"/>
  <c r="T6"/>
  <c r="S6" s="1"/>
  <c r="O8"/>
  <c r="P8" s="1"/>
  <c r="O6"/>
  <c r="P6" s="1"/>
  <c r="N9" i="28"/>
  <c r="N8"/>
  <c r="N6"/>
  <c r="O8" i="29"/>
  <c r="P8" s="1"/>
  <c r="P11" s="1"/>
  <c r="O6"/>
  <c r="N6" i="8"/>
  <c r="N8"/>
  <c r="P8" s="1"/>
  <c r="T9" i="15"/>
  <c r="N14"/>
  <c r="P14" s="1"/>
  <c r="P19" s="1"/>
  <c r="U5" i="17"/>
  <c r="R8"/>
  <c r="S8" s="1"/>
  <c r="D13" i="18"/>
  <c r="G12" s="1"/>
  <c r="S9" i="19"/>
  <c r="O7" i="20"/>
  <c r="N3" s="1"/>
  <c r="O6" i="21"/>
  <c r="P6" s="1"/>
  <c r="O8"/>
  <c r="P8" s="1"/>
  <c r="N9" i="23"/>
  <c r="O9" i="24"/>
  <c r="P9" s="1"/>
  <c r="B39" i="26"/>
  <c r="S26"/>
  <c r="R17" i="27"/>
  <c r="S7"/>
  <c r="B18"/>
  <c r="J4" s="1"/>
  <c r="K4" s="1"/>
  <c r="T28" i="30"/>
  <c r="S6"/>
  <c r="O17" s="1"/>
  <c r="P17" s="1"/>
  <c r="O15"/>
  <c r="N3" s="1"/>
  <c r="P19"/>
  <c r="P12" i="31"/>
  <c r="P28" i="34"/>
  <c r="O3" i="37"/>
  <c r="P3" s="1"/>
  <c r="T17" i="31"/>
  <c r="O6" i="33"/>
  <c r="P6" s="1"/>
  <c r="O8"/>
  <c r="P8" s="1"/>
  <c r="O9"/>
  <c r="P9" s="1"/>
  <c r="R5" i="34"/>
  <c r="R26"/>
  <c r="B46"/>
  <c r="J4" s="1"/>
  <c r="K4" s="1"/>
  <c r="O6" i="35"/>
  <c r="P6" s="1"/>
  <c r="P11" s="1"/>
  <c r="O7"/>
  <c r="P7" s="1"/>
  <c r="Q7"/>
  <c r="O8"/>
  <c r="P8" s="1"/>
  <c r="Q8"/>
  <c r="O7" i="36"/>
  <c r="P7" s="1"/>
  <c r="R7"/>
  <c r="R18" s="1"/>
  <c r="D10"/>
  <c r="G9" s="1"/>
  <c r="P11" i="37"/>
  <c r="T18"/>
  <c r="O8" i="39"/>
  <c r="P8" s="1"/>
  <c r="D14"/>
  <c r="G13" s="1"/>
  <c r="S5" i="19"/>
  <c r="T5" s="1"/>
  <c r="T33" s="1"/>
  <c r="W33" s="1"/>
  <c r="N7" i="24"/>
  <c r="P7" s="1"/>
  <c r="O12" i="25"/>
  <c r="P12" s="1"/>
  <c r="R9" i="26"/>
  <c r="O6" i="32"/>
  <c r="P6" s="1"/>
  <c r="P11" s="1"/>
  <c r="O16" i="34"/>
  <c r="R20"/>
  <c r="T26"/>
  <c r="T5" i="36"/>
  <c r="O6"/>
  <c r="C7"/>
  <c r="O8"/>
  <c r="P8" s="1"/>
  <c r="P11" s="1"/>
  <c r="J4" i="38"/>
  <c r="K4" s="1"/>
  <c r="S5"/>
  <c r="N6"/>
  <c r="P6" s="1"/>
  <c r="P11" s="1"/>
  <c r="N7"/>
  <c r="P7" s="1"/>
  <c r="O6" i="39"/>
  <c r="P6" s="1"/>
  <c r="O7"/>
  <c r="P7" s="1"/>
  <c r="N3" i="13" l="1"/>
  <c r="O38" i="2"/>
  <c r="P11" i="16"/>
  <c r="P11" i="15"/>
  <c r="P11" i="13"/>
  <c r="N3" i="36"/>
  <c r="O3"/>
  <c r="P3" s="1"/>
  <c r="P16" i="34"/>
  <c r="P19" s="1"/>
  <c r="O3"/>
  <c r="O8" i="27"/>
  <c r="P8" s="1"/>
  <c r="O6"/>
  <c r="P6" s="1"/>
  <c r="P11" s="1"/>
  <c r="O7"/>
  <c r="P7" s="1"/>
  <c r="N3" i="29"/>
  <c r="O3"/>
  <c r="T37" i="15"/>
  <c r="S5"/>
  <c r="O6" i="18"/>
  <c r="N3" i="9"/>
  <c r="O3"/>
  <c r="G42" i="1"/>
  <c r="G7"/>
  <c r="N60" i="2"/>
  <c r="O60" s="1"/>
  <c r="N58"/>
  <c r="N59"/>
  <c r="O59" s="1"/>
  <c r="T18" i="36"/>
  <c r="S5"/>
  <c r="N9" i="34"/>
  <c r="P9" s="1"/>
  <c r="P11" s="1"/>
  <c r="N8"/>
  <c r="S9" i="26"/>
  <c r="R39"/>
  <c r="R46" i="34"/>
  <c r="T5"/>
  <c r="T46" s="1"/>
  <c r="W46" s="1"/>
  <c r="O9" i="26"/>
  <c r="P9" s="1"/>
  <c r="J4"/>
  <c r="N9" i="17"/>
  <c r="N8"/>
  <c r="P8" s="1"/>
  <c r="J4"/>
  <c r="K4" s="1"/>
  <c r="J4" i="2"/>
  <c r="J7"/>
  <c r="J8" s="1"/>
  <c r="T5" i="8"/>
  <c r="D13"/>
  <c r="N3" i="23"/>
  <c r="O3"/>
  <c r="N9" i="18"/>
  <c r="P9" s="1"/>
  <c r="N8"/>
  <c r="P8" s="1"/>
  <c r="P11" s="1"/>
  <c r="J4"/>
  <c r="K4" s="1"/>
  <c r="M4" i="2"/>
  <c r="O4" s="1"/>
  <c r="P11" i="33"/>
  <c r="O3" i="30"/>
  <c r="P3" s="1"/>
  <c r="P9" i="28"/>
  <c r="P9" i="22"/>
  <c r="P11" s="1"/>
  <c r="N3" i="8"/>
  <c r="R13" i="17"/>
  <c r="P11" i="11"/>
  <c r="O73" i="2"/>
  <c r="O78" s="1"/>
  <c r="P6" i="28"/>
  <c r="P11" s="1"/>
  <c r="O3" i="8"/>
  <c r="P3" s="1"/>
  <c r="T37" i="2"/>
  <c r="J13" i="5"/>
  <c r="P11" i="39"/>
  <c r="N3" i="34"/>
  <c r="K4" i="36"/>
  <c r="V20" i="34"/>
  <c r="P11" i="21"/>
  <c r="O3" i="20"/>
  <c r="P3" s="1"/>
  <c r="N18" i="8"/>
  <c r="O18" s="1"/>
  <c r="P11" i="24"/>
  <c r="K4" i="39"/>
  <c r="G39" i="26"/>
  <c r="K4" i="24"/>
  <c r="P13" i="19"/>
  <c r="P8" i="14"/>
  <c r="P6"/>
  <c r="P3" i="13"/>
  <c r="P12" i="12"/>
  <c r="K14" i="5"/>
  <c r="P39" i="1"/>
  <c r="P7" i="30"/>
  <c r="P11" s="1"/>
  <c r="G17" i="27"/>
  <c r="P28" i="1"/>
  <c r="P26"/>
  <c r="P20" i="27"/>
  <c r="S21" i="26"/>
  <c r="P3" i="19"/>
  <c r="P9" i="17"/>
  <c r="P9" i="8"/>
  <c r="P6"/>
  <c r="D38" i="2"/>
  <c r="G37" s="1"/>
  <c r="G13" i="17"/>
  <c r="M58" i="2"/>
  <c r="S18" i="1"/>
  <c r="K4"/>
  <c r="P3" i="34" l="1"/>
  <c r="P12" i="17"/>
  <c r="O13" i="1"/>
  <c r="P13" s="1"/>
  <c r="O12"/>
  <c r="P12" s="1"/>
  <c r="O11"/>
  <c r="P11" s="1"/>
  <c r="P15" s="1"/>
  <c r="S5" i="8"/>
  <c r="T13"/>
  <c r="N3" i="18"/>
  <c r="O3"/>
  <c r="O47" i="5"/>
  <c r="P47" s="1"/>
  <c r="J15"/>
  <c r="J16" s="1"/>
  <c r="G12" i="8"/>
  <c r="K4"/>
  <c r="K4" i="2"/>
  <c r="P11" i="8"/>
  <c r="P31" i="1"/>
  <c r="P12" i="14"/>
  <c r="P3" i="23"/>
  <c r="O58" i="2"/>
  <c r="O62" s="1"/>
  <c r="P3" i="9"/>
  <c r="P3" i="29"/>
  <c r="P3" i="18" l="1"/>
</calcChain>
</file>

<file path=xl/sharedStrings.xml><?xml version="1.0" encoding="utf-8"?>
<sst xmlns="http://schemas.openxmlformats.org/spreadsheetml/2006/main" count="896" uniqueCount="102">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</sst>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5927936"/>
        <c:axId val="75929856"/>
      </c:lineChart>
      <c:dateAx>
        <c:axId val="75927936"/>
        <c:scaling>
          <c:orientation val="minMax"/>
        </c:scaling>
        <c:axPos val="b"/>
        <c:numFmt formatCode="dd/mm/yy;@" sourceLinked="1"/>
        <c:majorTickMark val="none"/>
        <c:tickLblPos val="nextTo"/>
        <c:crossAx val="75929856"/>
        <c:crosses val="autoZero"/>
        <c:lblOffset val="100"/>
      </c:dateAx>
      <c:valAx>
        <c:axId val="759298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927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2300.9681609456838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1306.2418845043435</v>
      </c>
      <c r="K4" s="4">
        <f>(J4/D43-1)</f>
        <v>-0.14686747625520358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2697.0817509636859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6.64293E-3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6.64293E-3</v>
      </c>
      <c r="C12" s="28">
        <v>0</v>
      </c>
      <c r="D12" s="29">
        <f t="shared" si="0"/>
        <v>0</v>
      </c>
      <c r="E12" s="23">
        <f>(B12*J3)</f>
        <v>15.285170425390911</v>
      </c>
      <c r="I12" t="s">
        <v>13</v>
      </c>
      <c r="J12">
        <f>(J11-B43)</f>
        <v>3.2307710000000101E-2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74.339012063066704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0.54731268999999994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2697.0817509636859</v>
      </c>
    </row>
    <row r="43" spans="2:16">
      <c r="B43">
        <f>(SUM(B5:B42))</f>
        <v>0.56769228999999988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0.22244812801230879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11.266678343964312</v>
      </c>
      <c r="K4" s="4">
        <f>(J4/D14-1)</f>
        <v>0.60754522541974754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0.56575487999999996</v>
      </c>
      <c r="C6" s="28">
        <v>0</v>
      </c>
      <c r="D6" s="28">
        <f>(B6*C6)</f>
        <v>0</v>
      </c>
      <c r="E6" s="23">
        <f>(B6*J3)</f>
        <v>0.1258511139698284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0.56575487999999996</v>
      </c>
      <c r="S6" s="28">
        <v>0</v>
      </c>
      <c r="T6" s="28">
        <f>(D6)</f>
        <v>0</v>
      </c>
      <c r="U6" s="23">
        <f>(E6)</f>
        <v>0.1258511139698284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12.663425772</v>
      </c>
      <c r="O7" s="23">
        <f>($C$5*[1]Params!K9)</f>
        <v>0.27003658131027602</v>
      </c>
      <c r="P7" s="23">
        <f>(O7*N7)</f>
        <v>3.419588203147323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12.661712886</v>
      </c>
      <c r="O8" s="23">
        <f>($C$5*[1]Params!K10)</f>
        <v>0.37130029930162955</v>
      </c>
      <c r="P8" s="23">
        <f>(O8*N8)</f>
        <v>4.7012977842431001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12.661712886</v>
      </c>
      <c r="O9" s="23">
        <f>($C$5*[1]Params!K11)</f>
        <v>0.84386431659461258</v>
      </c>
      <c r="P9" s="23">
        <f>(O9*N9)</f>
        <v>10.684767691461589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21.622894738852011</v>
      </c>
    </row>
    <row r="13" spans="2:21">
      <c r="F13" t="s">
        <v>9</v>
      </c>
      <c r="G13" s="23">
        <f>(D14/B14)</f>
        <v>0.13837752400043685</v>
      </c>
    </row>
    <row r="14" spans="2:21">
      <c r="B14" s="35">
        <f>(SUM(B5:B13))</f>
        <v>50.648564430000008</v>
      </c>
      <c r="D14" s="23">
        <f>(SUM(D5:D13))</f>
        <v>7.0086229399999986</v>
      </c>
    </row>
    <row r="17" spans="11:20">
      <c r="N17" s="35"/>
      <c r="R17" s="35">
        <f>(SUM(R5:R16))</f>
        <v>50.648564430000008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1.6569085955918601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23.338602763422536</v>
      </c>
      <c r="K4" s="4">
        <f>(J4/D14-1)</f>
        <v>-0.4181411291983943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0.58132086999999999</v>
      </c>
      <c r="S5" s="28">
        <v>0</v>
      </c>
      <c r="T5" s="29">
        <f>(D6)</f>
        <v>0</v>
      </c>
      <c r="U5" s="23">
        <f>(R5*J3)</f>
        <v>0.96319554629993831</v>
      </c>
    </row>
    <row r="6" spans="2:21">
      <c r="B6" s="47">
        <v>0.58132086999999999</v>
      </c>
      <c r="C6" s="28">
        <v>0</v>
      </c>
      <c r="D6" s="29">
        <f>(B6*C6)</f>
        <v>0</v>
      </c>
      <c r="E6" s="23">
        <f>(B6*J3)</f>
        <v>0.96319554629993831</v>
      </c>
      <c r="M6" t="s">
        <v>11</v>
      </c>
      <c r="N6" s="35">
        <f>(SUM(R5:R7)/5)</f>
        <v>2.8171261620000001</v>
      </c>
      <c r="O6" s="23">
        <f>($C$5*[1]Params!K8)</f>
        <v>3.898538812175127</v>
      </c>
      <c r="P6" s="23">
        <f>(O6*N6)</f>
        <v>10.982675681350955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2.8171261620000001</v>
      </c>
      <c r="O7" s="23">
        <f>($C$5*[1]Params!K9)</f>
        <v>4.7982016149847722</v>
      </c>
      <c r="P7" s="23">
        <f>(O7*N7)</f>
        <v>13.517139300124253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0.29884102581428351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2.8171261620000001</v>
      </c>
      <c r="O8" s="23">
        <f>($C$5*[1]Params!K10)</f>
        <v>6.5975272206040616</v>
      </c>
      <c r="P8" s="23">
        <f>(O8*N8)</f>
        <v>18.586066537670849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2.8171261620000001</v>
      </c>
      <c r="O9" s="23">
        <f>($C$5*[1]Params!K11)</f>
        <v>14.994380046827411</v>
      </c>
      <c r="P9" s="23">
        <f>(O9*N9)</f>
        <v>42.241060312888287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85.32694183203435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2.8476125031989246</v>
      </c>
    </row>
    <row r="14" spans="2:21">
      <c r="B14" s="35">
        <f>(SUM(B5:B13))</f>
        <v>14.085630810000001</v>
      </c>
      <c r="D14" s="23">
        <f>(SUM(D5:D13))</f>
        <v>40.110418410000001</v>
      </c>
      <c r="R14" s="35">
        <f>(SUM(R5:R13))</f>
        <v>14.08563081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tabSelected="1"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10.811602215941321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13.241182546775057</v>
      </c>
      <c r="K4" s="4">
        <f>(J4/D14-1)</f>
        <v>0.21145311498399422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0.95072980927317108</v>
      </c>
      <c r="M6" t="s">
        <v>11</v>
      </c>
      <c r="N6" s="1">
        <f>(SUM($B$5:$B$7)/5)</f>
        <v>0.24494394600000002</v>
      </c>
      <c r="O6" s="23">
        <f>($C$5*[1]Params!K8)</f>
        <v>12.800900900900901</v>
      </c>
      <c r="P6" s="23">
        <f>(O6*N6)</f>
        <v>3.1355031790216219</v>
      </c>
    </row>
    <row r="7" spans="2:16">
      <c r="B7" s="47">
        <v>2.6783660000000001E-2</v>
      </c>
      <c r="C7" s="28">
        <v>0</v>
      </c>
      <c r="D7" s="29">
        <f>(C7*B7)</f>
        <v>0</v>
      </c>
      <c r="E7" s="23">
        <f>(B7*J4)</f>
        <v>0.35464733133075727</v>
      </c>
      <c r="N7" s="1">
        <f>(SUM($B$5:$B$7)/5)</f>
        <v>0.24494394600000002</v>
      </c>
      <c r="O7" s="23">
        <f>($C$5*[1]Params!K9)</f>
        <v>15.754954954954954</v>
      </c>
      <c r="P7" s="23">
        <f>(O7*N7)</f>
        <v>3.859080835718919</v>
      </c>
    </row>
    <row r="8" spans="2:16">
      <c r="N8" s="1">
        <f>(SUM($B$5:$B$7)/5)</f>
        <v>0.24494394600000002</v>
      </c>
      <c r="O8" s="23">
        <f>($C$5*[1]Params!K10)</f>
        <v>21.663063063063063</v>
      </c>
      <c r="P8" s="23">
        <f>(O8*N8)</f>
        <v>5.3062361491135137</v>
      </c>
    </row>
    <row r="9" spans="2:16">
      <c r="N9" s="1">
        <f>(SUM($B$5:$B$7)/5)</f>
        <v>0.24494394600000002</v>
      </c>
      <c r="O9" s="23">
        <f>($C$5*[1]Params!K11)</f>
        <v>49.234234234234229</v>
      </c>
      <c r="P9" s="23">
        <f>(O9*N9)</f>
        <v>12.059627611621622</v>
      </c>
    </row>
    <row r="12" spans="2:16">
      <c r="P12" s="23">
        <f>(SUM(P6:P9))</f>
        <v>24.360447775475677</v>
      </c>
    </row>
    <row r="13" spans="2:16">
      <c r="F13" t="s">
        <v>9</v>
      </c>
      <c r="G13" s="23">
        <f>(D14/B14)</f>
        <v>8.9244908302408081</v>
      </c>
    </row>
    <row r="14" spans="2:16">
      <c r="B14" s="19">
        <f>(SUM(B5:B13))</f>
        <v>1.2247197300000001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39.453078775366969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54.64463431233662</v>
      </c>
      <c r="K4" s="4">
        <f>(J4/D19-1)</f>
        <v>-105.66843360564891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1.6132170000000001E-2</v>
      </c>
      <c r="S5" s="28">
        <v>0</v>
      </c>
      <c r="T5" s="29">
        <f>(D6)</f>
        <v>0</v>
      </c>
      <c r="U5" s="23">
        <f>(R5*J3)</f>
        <v>0.63646377382761177</v>
      </c>
    </row>
    <row r="6" spans="2:22">
      <c r="B6" s="27">
        <v>1.6132170000000001E-2</v>
      </c>
      <c r="C6" s="28">
        <v>0</v>
      </c>
      <c r="D6" s="29">
        <f>(B6*C6)</f>
        <v>0</v>
      </c>
      <c r="E6" s="23">
        <f>(B6*J3)</f>
        <v>0.63646377382761177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1.4778741314543284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0.55307351800000026</v>
      </c>
      <c r="O9" s="23">
        <f>($S$6*[1]Params!K11)</f>
        <v>84.551801224137193</v>
      </c>
      <c r="P9" s="23">
        <f>(O9*N9)</f>
        <v>46.76336215627029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87.764193598781603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-0.37693387983631488</v>
      </c>
    </row>
    <row r="19" spans="2:20">
      <c r="B19" s="26">
        <f>(SUM(B5:B18))</f>
        <v>1.3850537399999996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1.38505374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-0.37693387983631488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3.579952788710674E-3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3.4198796342509956</v>
      </c>
      <c r="K4" s="4">
        <f>(J4/D13-1)</f>
        <v>0.20751596899010871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318.19847803188162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228.45423431159327</v>
      </c>
      <c r="K4" s="4">
        <f>(J4/D17-1)</f>
        <v>0.13969675364170242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7.4776642337492177E-2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2.6824700000000002E-3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3.0222491443468117E-2</v>
      </c>
      <c r="I8" t="s">
        <v>13</v>
      </c>
      <c r="J8" s="49">
        <f>(J7-B17)</f>
        <v>0.2820385700000001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89.744243720288338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2.35249E-3</v>
      </c>
      <c r="C10" s="28">
        <v>0</v>
      </c>
      <c r="D10" s="29">
        <v>0</v>
      </c>
      <c r="E10" s="23">
        <f>(B10*J3)</f>
        <v>0.74855873758522118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0.7179614299999999</v>
      </c>
      <c r="D17" s="23">
        <f>(SUM(D5:D16))</f>
        <v>200.45177244000001</v>
      </c>
      <c r="F17" t="s">
        <v>9</v>
      </c>
      <c r="G17" s="23">
        <f>(SUM(D5:D16)/SUM(B5:B16))</f>
        <v>279.19573958172106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0.71796143000000001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9.0457907548991578E-2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5.5539152985480396</v>
      </c>
      <c r="K4" s="4">
        <f>(J4/D13-1)</f>
        <v>0.110783059709608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0.27866815</v>
      </c>
      <c r="C6" s="28">
        <v>0</v>
      </c>
      <c r="D6" s="29">
        <f>(B6*C6)</f>
        <v>0</v>
      </c>
      <c r="E6" s="23">
        <f>(B6*J3)</f>
        <v>2.5207737749548518E-2</v>
      </c>
      <c r="M6" t="s">
        <v>11</v>
      </c>
      <c r="N6" s="35">
        <f>($B$13/5)</f>
        <v>12.279557307999999</v>
      </c>
      <c r="O6" s="23">
        <f>($C$5*[1]Params!K8)</f>
        <v>0.10634970155367125</v>
      </c>
      <c r="P6" s="23">
        <f>(O6*N6)</f>
        <v>1.3059272549170027</v>
      </c>
    </row>
    <row r="7" spans="2:16">
      <c r="N7" s="35">
        <f>($B$13/5)</f>
        <v>12.279557307999999</v>
      </c>
      <c r="O7" s="23">
        <f>($C$5*[1]Params!K9)</f>
        <v>0.13089194037374924</v>
      </c>
      <c r="P7" s="23">
        <f>(O7*N7)</f>
        <v>1.6072950829747725</v>
      </c>
    </row>
    <row r="8" spans="2:16">
      <c r="N8" s="35">
        <f>($B$13/5)</f>
        <v>12.279557307999999</v>
      </c>
      <c r="O8" s="23">
        <f>($C$5*[1]Params!K10)</f>
        <v>0.17997641801390521</v>
      </c>
      <c r="P8" s="23">
        <f>(O8*N8)</f>
        <v>2.2100307390903122</v>
      </c>
    </row>
    <row r="9" spans="2:16">
      <c r="N9" s="35">
        <f>($B$13/5)</f>
        <v>12.279557307999999</v>
      </c>
      <c r="O9" s="23">
        <f>($C$5*[1]Params!K11)</f>
        <v>0.40903731366796636</v>
      </c>
      <c r="P9" s="23">
        <f>(O9*N9)</f>
        <v>5.0227971342961641</v>
      </c>
    </row>
    <row r="11" spans="2:16">
      <c r="P11" s="23">
        <f>(SUM(P6:P9))</f>
        <v>10.146050211278251</v>
      </c>
    </row>
    <row r="12" spans="2:16">
      <c r="F12" t="s">
        <v>9</v>
      </c>
      <c r="G12" s="23">
        <f>(D13/B13)</f>
        <v>8.1436160516023717E-2</v>
      </c>
    </row>
    <row r="13" spans="2:16">
      <c r="B13" s="35">
        <f>(SUM(B5:B12))</f>
        <v>61.397786539999998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8.4025689914284456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37.096764504564121</v>
      </c>
      <c r="K4" s="4">
        <f>(J4/D14-1)</f>
        <v>1.1932095693931477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7.3501910000000004E-2</v>
      </c>
      <c r="S5" s="28">
        <v>0</v>
      </c>
      <c r="T5" s="29">
        <f>(D6)</f>
        <v>0</v>
      </c>
      <c r="U5">
        <f>(R5*J3)</f>
        <v>0.61760486977676443</v>
      </c>
    </row>
    <row r="6" spans="2:21">
      <c r="B6" s="27">
        <v>7.3501910000000004E-2</v>
      </c>
      <c r="C6" s="28">
        <v>0</v>
      </c>
      <c r="D6" s="29">
        <f>(B6*C6)</f>
        <v>0</v>
      </c>
      <c r="E6" s="23">
        <f>(B6*J3)</f>
        <v>0.61760486977676443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1.4877187559999996</v>
      </c>
      <c r="O8" s="23">
        <f>($C$5*[1]Params!K10)</f>
        <v>12.388308382358975</v>
      </c>
      <c r="P8" s="23">
        <f>(O8*N8)</f>
        <v>18.430318735547463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1.1576062520000001</v>
      </c>
      <c r="O9" s="23">
        <f>($C$5*[1]Params!K11)</f>
        <v>28.155246323543125</v>
      </c>
      <c r="P9" s="23">
        <f>(O9*N9)</f>
        <v>32.592689170733536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74.702978416280999</v>
      </c>
    </row>
    <row r="13" spans="2:21">
      <c r="F13" t="s">
        <v>9</v>
      </c>
      <c r="G13" s="23">
        <f>(D14/B14)</f>
        <v>3.8311746896824834</v>
      </c>
      <c r="N13" s="26"/>
      <c r="P13" s="23"/>
      <c r="R13" s="26">
        <f>(SUM(R5:R12))</f>
        <v>4.4149312599999995</v>
      </c>
      <c r="T13" s="23">
        <f>(SUM(T5:T12))</f>
        <v>16.914372899999996</v>
      </c>
    </row>
    <row r="14" spans="2:21">
      <c r="B14">
        <f>(SUM(B5:B13))</f>
        <v>4.4149312600000004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68.699882091498608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5.1074164772233424</v>
      </c>
      <c r="K4" s="4">
        <f>(J4/D13-1)</f>
        <v>1.4580014065452298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2.9462199999999998E-3</v>
      </c>
      <c r="C6" s="28">
        <v>0</v>
      </c>
      <c r="D6" s="29">
        <f>(B6*C6)</f>
        <v>0</v>
      </c>
      <c r="E6" s="23">
        <f>(B6*J3)</f>
        <v>0.20240496661561502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2.9462199999999998E-3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1.9818777999999999E-2</v>
      </c>
      <c r="O8" s="23">
        <f>($C$5*[1]Params!K10)</f>
        <v>94.666000000000011</v>
      </c>
      <c r="P8" s="23">
        <f>(O8*N8)</f>
        <v>1.876164438148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1.9818777999999999E-2</v>
      </c>
      <c r="O9" s="23">
        <f>($C$5*[1]Params!K11)</f>
        <v>215.15</v>
      </c>
      <c r="P9" s="23">
        <f>(O9*N9)</f>
        <v>4.2640100866999999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9.2623008248479994</v>
      </c>
      <c r="R11" s="1"/>
      <c r="S11" s="23"/>
      <c r="T11" s="24"/>
    </row>
    <row r="12" spans="2:20">
      <c r="F12" t="s">
        <v>9</v>
      </c>
      <c r="G12" s="23">
        <f>(D13/B13)</f>
        <v>27.949488518827849</v>
      </c>
    </row>
    <row r="13" spans="2:20">
      <c r="B13">
        <f>(SUM(B5:B12))</f>
        <v>7.4343889999999996E-2</v>
      </c>
      <c r="D13" s="23">
        <f>(SUM(D5:D12))</f>
        <v>2.0778737000000005</v>
      </c>
    </row>
    <row r="22" spans="18:20">
      <c r="R22">
        <f>(SUM(R5:R21))</f>
        <v>7.4343889999999996E-2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0.18075084969536589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4.8689448016121943</v>
      </c>
      <c r="K4" s="4">
        <f>(J4/D14-1)</f>
        <v>-8.4525844055883468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42328.726550324332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1238.9868000766583</v>
      </c>
      <c r="K4" s="4">
        <f>(J4/D38-1)</f>
        <v>0.79496755973078548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3.5092000000000001E-4</v>
      </c>
      <c r="C6" s="28">
        <v>0</v>
      </c>
      <c r="D6" s="29">
        <f>(B6*C6)</f>
        <v>0</v>
      </c>
      <c r="E6" s="23">
        <f>(B6*J3)</f>
        <v>14.853996721039815</v>
      </c>
      <c r="I6" t="s">
        <v>11</v>
      </c>
      <c r="J6">
        <v>0.03</v>
      </c>
      <c r="R6" s="26">
        <f t="shared" si="0"/>
        <v>3.5092000000000001E-4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7.2940999999999284E-4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30.874996433071768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23581.889444661007</v>
      </c>
      <c r="R37">
        <f>(SUM(R5:R25))</f>
        <v>2.9626389999999996E-2</v>
      </c>
      <c r="T37" s="23">
        <f>(SUM(T5:T25))</f>
        <v>552.59980016999998</v>
      </c>
    </row>
    <row r="38" spans="2:20">
      <c r="B38">
        <f>(SUM(B5:B37))</f>
        <v>2.9270590000000006E-2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12.405146088189809</v>
      </c>
      <c r="M3" t="s">
        <v>4</v>
      </c>
      <c r="N3" s="26">
        <f>(INDEX(N5:N19,MATCH(MAX(O6:O8),O5:O19,0))/0.85)</f>
        <v>0.62352941176470589</v>
      </c>
      <c r="O3" s="24">
        <f>(MAX(O6:O8)*0.75)</f>
        <v>8.0377360613207536</v>
      </c>
      <c r="P3" s="45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12.183771170136168</v>
      </c>
      <c r="K4" s="4">
        <f>(J4/D13-1)</f>
        <v>-8.5747430829954858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3">
        <f>(T5/R5)</f>
        <v>4.8943120206798332</v>
      </c>
      <c r="T5" s="23">
        <f>(D5)+(B7)*4.615+(B8)*4.6733+B11*4.7693</f>
        <v>4.5261674499999991</v>
      </c>
    </row>
    <row r="6" spans="2:21">
      <c r="B6" s="2">
        <v>2.2832400000000002E-3</v>
      </c>
      <c r="C6" s="28">
        <v>0</v>
      </c>
      <c r="D6" s="29">
        <f>(B6*C6)</f>
        <v>0</v>
      </c>
      <c r="E6" s="23">
        <f>(B6*J3)</f>
        <v>2.8323925754398502E-2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2.2832400000000002E-3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-B11</f>
        <v>0.53</v>
      </c>
      <c r="O8" s="23">
        <f>P8/N8</f>
        <v>10.716981415094338</v>
      </c>
      <c r="P8" s="23">
        <f>-D11</f>
        <v>5.6800001499999997</v>
      </c>
      <c r="Q8" t="s">
        <v>12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B13/2</f>
        <v>0.49107729500000008</v>
      </c>
      <c r="O9" s="23">
        <f>($S$5*[1]Params!K11)</f>
        <v>24.471560103399167</v>
      </c>
      <c r="P9" s="23">
        <f>(O9*N9)</f>
        <v>12.017427540007185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>
        <f>B11-B11</f>
        <v>0</v>
      </c>
      <c r="S10" s="23">
        <v>0</v>
      </c>
      <c r="T10" s="23">
        <f>(D11)-B11*4.7693</f>
        <v>-3.1522711499999994</v>
      </c>
    </row>
    <row r="11" spans="2:21">
      <c r="B11" s="1">
        <v>-0.53</v>
      </c>
      <c r="C11" s="23">
        <f>(D11/B11)</f>
        <v>10.716981415094338</v>
      </c>
      <c r="D11" s="23">
        <f>-5.68000015</f>
        <v>-5.6800001499999997</v>
      </c>
      <c r="R11" s="1"/>
      <c r="S11" s="23"/>
      <c r="T11" s="23"/>
    </row>
    <row r="12" spans="2:21">
      <c r="F12" t="s">
        <v>9</v>
      </c>
      <c r="G12" s="23">
        <f>(D13/B13)</f>
        <v>-1.6376985928457533</v>
      </c>
      <c r="P12" s="23">
        <f>(SUM(P6:P9))</f>
        <v>24.736120160007182</v>
      </c>
      <c r="R12" s="1"/>
      <c r="S12" s="23"/>
      <c r="T12" s="23"/>
    </row>
    <row r="13" spans="2:21">
      <c r="B13">
        <f>(SUM(B5:B12))</f>
        <v>0.98215459000000016</v>
      </c>
      <c r="D13" s="23">
        <f>(SUM(D5:D12))</f>
        <v>-1.608473189999998</v>
      </c>
      <c r="R13" s="1"/>
      <c r="S13" s="23"/>
      <c r="T13" s="23"/>
    </row>
    <row r="14" spans="2:21">
      <c r="R14" s="1"/>
      <c r="S14" s="23"/>
      <c r="T14" s="24"/>
    </row>
    <row r="15" spans="2:21">
      <c r="P15" s="23"/>
    </row>
    <row r="25" spans="18:20">
      <c r="R25">
        <f>(SUM(R5:R24))</f>
        <v>0.98215458999999994</v>
      </c>
      <c r="T25" s="23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0.87023494435792825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2.5448445822498327</v>
      </c>
      <c r="K4" s="4">
        <f>(J4/D10-1)</f>
        <v>-0.15171847258338911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2.7435568305569671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13.092228530841941</v>
      </c>
      <c r="K4" s="4">
        <f>(J4/D10-1)</f>
        <v>0.36742987977509212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1.796033E-2</v>
      </c>
      <c r="C6" s="28">
        <v>0</v>
      </c>
      <c r="D6" s="29">
        <f>(B6*C6)</f>
        <v>0</v>
      </c>
      <c r="E6" s="23">
        <f>(B6*J3)</f>
        <v>4.927518605055721E-2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1.1929964040000001</v>
      </c>
      <c r="O7" s="23">
        <f>($C$5*[1]Params!K9)</f>
        <v>3.4867820792880124</v>
      </c>
      <c r="P7" s="23">
        <f>(O7*N7)</f>
        <v>4.1597184821222424</v>
      </c>
    </row>
    <row r="8" spans="2:17">
      <c r="N8" s="1">
        <f>2*($B$10+$N$6)/5-$N$6</f>
        <v>1.1929964040000001</v>
      </c>
      <c r="O8" s="23">
        <f>($C$5*[1]Params!K10)</f>
        <v>4.7943253590210171</v>
      </c>
      <c r="P8" s="23">
        <f>(O8*N8)</f>
        <v>5.719612912918083</v>
      </c>
    </row>
    <row r="9" spans="2:17">
      <c r="F9" t="s">
        <v>9</v>
      </c>
      <c r="G9" s="23">
        <f>(D10/B10)</f>
        <v>2.0063601586709612</v>
      </c>
      <c r="N9" s="1">
        <f>2*($B$10+$N$6)/5-$N$6</f>
        <v>1.1929964040000001</v>
      </c>
      <c r="O9" s="23">
        <f>($C$5*[1]Params!K11)</f>
        <v>10.89619399777504</v>
      </c>
      <c r="P9" s="23">
        <f>(O9*N9)</f>
        <v>12.999120256632008</v>
      </c>
    </row>
    <row r="10" spans="2:17">
      <c r="B10" s="1">
        <f>(SUM(B5:B9))</f>
        <v>4.7719910100000007</v>
      </c>
      <c r="D10" s="23">
        <f>(SUM(D5:D9))</f>
        <v>9.5743326400000015</v>
      </c>
    </row>
    <row r="11" spans="2:17">
      <c r="P11" s="23">
        <f>(SUM(P6:P9))</f>
        <v>26.264119011672332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15.302258632102401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9.0329876930388853</v>
      </c>
      <c r="K4" s="4">
        <f>(J4/D11-1)</f>
        <v>31.440733783746076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2.37703E-3</v>
      </c>
      <c r="C6" s="28">
        <v>0</v>
      </c>
      <c r="D6" s="29">
        <f>(B6*C6)</f>
        <v>0</v>
      </c>
      <c r="E6" s="23">
        <f>(B6*J3)</f>
        <v>3.6373927836266369E-2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2.37703E-3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0.31592336799999976</v>
      </c>
      <c r="O9" s="23">
        <f>($C$5*[1]Params!K11)</f>
        <v>36.253387829805618</v>
      </c>
      <c r="P9" s="23">
        <f>(O9*N9)</f>
        <v>11.453292384602394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0.47169890589125202</v>
      </c>
      <c r="O10" s="23"/>
      <c r="P10" s="23"/>
      <c r="R10" s="1"/>
      <c r="S10" s="23"/>
      <c r="T10" s="23"/>
      <c r="U10" s="24"/>
    </row>
    <row r="11" spans="2:21">
      <c r="B11">
        <f>(SUM(B5:B10))</f>
        <v>0.59030420999999977</v>
      </c>
      <c r="C11" s="23"/>
      <c r="D11" s="23">
        <f>(SUM(D5:D10))</f>
        <v>0.27844584999999977</v>
      </c>
      <c r="O11" s="23"/>
      <c r="P11" s="23">
        <f>(SUM(P6:P9))</f>
        <v>21.104846534602395</v>
      </c>
      <c r="R11" s="1"/>
      <c r="S11" s="23"/>
      <c r="T11" s="24"/>
    </row>
    <row r="22" spans="18:20">
      <c r="R22">
        <f>(SUM(R5:R21))</f>
        <v>0.59030420999999988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73.321059648011541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12.034406949628272</v>
      </c>
      <c r="K4" s="4">
        <f>(J4/D15-1)</f>
        <v>0.21084156566608603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1.1754300000000001E-3</v>
      </c>
      <c r="C6" s="28">
        <v>0</v>
      </c>
      <c r="D6" s="29">
        <f>(B6*C6)</f>
        <v>0</v>
      </c>
      <c r="E6" s="23">
        <f>(B6*J3)</f>
        <v>8.6183773142062214E-2</v>
      </c>
      <c r="M6" t="s">
        <v>11</v>
      </c>
      <c r="N6" s="49">
        <f>(SUM(R$5:R$8)/5)</f>
        <v>3.2826604000000002E-2</v>
      </c>
      <c r="O6" s="23">
        <f>($C$7*[1]Params!K8)</f>
        <v>89.451451451451447</v>
      </c>
      <c r="P6" s="23">
        <f>(O6*N6)</f>
        <v>2.9363873740220221</v>
      </c>
      <c r="R6" s="2">
        <f>(B6)</f>
        <v>1.1754300000000001E-3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3.2826604000000002E-2</v>
      </c>
      <c r="O7" s="23">
        <f>($C$7*[1]Params!K9)</f>
        <v>110.09409409409409</v>
      </c>
      <c r="P7" s="23">
        <f>(O7*N7)</f>
        <v>3.6140152295655659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3.2826604000000002E-2</v>
      </c>
      <c r="O8" s="23">
        <f>($C$7*[1]Params!K10)</f>
        <v>151.37937937937937</v>
      </c>
      <c r="P8" s="23">
        <f>(O8*N8)</f>
        <v>4.9692709406526525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1.297993686380758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3.2826604000000002E-2</v>
      </c>
      <c r="O9" s="23">
        <f>($C$7*[1]Params!K11)</f>
        <v>344.04404404404403</v>
      </c>
      <c r="P9" s="23">
        <f>(O9*N9)</f>
        <v>11.293797592392393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22.813471136632636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60.553801361846624</v>
      </c>
    </row>
    <row r="15" spans="2:21">
      <c r="B15" s="1">
        <f>(SUM(B5:B14))</f>
        <v>0.16413302000000002</v>
      </c>
      <c r="D15" s="23">
        <f>(SUM(D5:D14))</f>
        <v>9.9388782899999999</v>
      </c>
    </row>
    <row r="21" spans="18:20">
      <c r="R21">
        <f>(SUM(R5:R20))</f>
        <v>0.16413302000000002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0.87419909831321263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3.6392390587233212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5.6158640000000003E-2</v>
      </c>
      <c r="C6" s="28">
        <v>0</v>
      </c>
      <c r="D6" s="29">
        <f>(B6*C6)</f>
        <v>0</v>
      </c>
      <c r="E6" s="23">
        <f>(B6*J3)</f>
        <v>4.9093832450496318E-2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4.1629407600000015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1.450603012145862E-4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18.571497270096241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32006.512316942622</v>
      </c>
      <c r="P9" s="23">
        <f>(O9*N9)</f>
        <v>16.003256158471313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4871.3065338400002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4871.3065338400002</v>
      </c>
      <c r="C18" s="28">
        <v>0</v>
      </c>
      <c r="D18" s="29">
        <f>(B18*C18)</f>
        <v>0</v>
      </c>
      <c r="E18" s="23">
        <f>(B18*J3)</f>
        <v>0.70663319310741224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-8.9937386753043445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-21.759045182187929</v>
      </c>
    </row>
    <row r="39" spans="2:20">
      <c r="B39">
        <f>(SUM(B5:B38))</f>
        <v>128026.04926777049</v>
      </c>
      <c r="D39" s="23">
        <f>(SUM(D5:D38))</f>
        <v>-76.307382291799911</v>
      </c>
      <c r="F39" t="s">
        <v>9</v>
      </c>
      <c r="G39" s="33">
        <f>(D39/B39)</f>
        <v>-5.9603012612066653E-4</v>
      </c>
      <c r="R39">
        <f>(SUM(R5:R38))</f>
        <v>128026.04926777049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0.96188633695942438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55.85842410030024</v>
      </c>
      <c r="K4" s="4">
        <f>(J4/D18-1)</f>
        <v>0.10465637453036014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0.32052238999999999</v>
      </c>
      <c r="C6" s="28">
        <v>0</v>
      </c>
      <c r="D6" s="29">
        <f>(B6*C6)</f>
        <v>0</v>
      </c>
      <c r="E6" s="23">
        <f>(B6*J3)</f>
        <v>0.30830610763058003</v>
      </c>
      <c r="M6" t="s">
        <v>11</v>
      </c>
      <c r="N6" s="19">
        <f>($B$7+$R$9+$R$6)/5</f>
        <v>8.9396544677777783</v>
      </c>
      <c r="O6" s="23">
        <f>($S$7*[1]Params!K8)</f>
        <v>1.1975720777093433</v>
      </c>
      <c r="P6" s="23">
        <f>(O6*N6)</f>
        <v>10.705880574980247</v>
      </c>
      <c r="R6" s="47">
        <f>(B6)</f>
        <v>0.32052238999999999</v>
      </c>
      <c r="S6" s="28">
        <v>0</v>
      </c>
      <c r="T6" s="29">
        <f>(D6)</f>
        <v>0</v>
      </c>
      <c r="U6" s="23">
        <f>(R6*J3)</f>
        <v>0.30830610763058003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8.9396544677777783</v>
      </c>
      <c r="O7" s="23">
        <f>($S$7*[1]Params!K9)</f>
        <v>1.4739348648730379</v>
      </c>
      <c r="P7" s="23">
        <f>(O7*N7)</f>
        <v>13.17646839997569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8.9396544677777783</v>
      </c>
      <c r="O8" s="23">
        <f>($S$7*[1]Params!K10)</f>
        <v>2.0266604392004273</v>
      </c>
      <c r="P8" s="23">
        <f>(O8*N8)</f>
        <v>18.117644049966575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8.9396544677777783</v>
      </c>
      <c r="O9" s="23">
        <f>($C$7*[1]Params!K11)</f>
        <v>4.6060464527282434</v>
      </c>
      <c r="P9" s="23">
        <f>(O9*N9)</f>
        <v>41.176463749924025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83.176456774846542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0.87075615470771728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58.071751260000006</v>
      </c>
      <c r="S17" s="23"/>
      <c r="T17" s="23">
        <f>(SUM(T5:T12))</f>
        <v>50.56633482430064</v>
      </c>
    </row>
    <row r="18" spans="2:20">
      <c r="B18" s="19">
        <f>(SUM(B5:B17))</f>
        <v>58.071751260000006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56" width="9.140625" style="14" customWidth="1"/>
    <col min="157" max="16384" width="9.140625" style="14"/>
  </cols>
  <sheetData>
    <row r="3" spans="2:16">
      <c r="I3" t="s">
        <v>3</v>
      </c>
      <c r="J3" s="45">
        <v>2.793116975820677E-2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1.809954525085872</v>
      </c>
      <c r="K4" s="4">
        <f>(J4/D10-1)</f>
        <v>-9.5022737457064022E-2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5.1793770000000003E-2</v>
      </c>
      <c r="C6" s="28">
        <v>0</v>
      </c>
      <c r="D6" s="29">
        <f>(B6*C6)</f>
        <v>0</v>
      </c>
      <c r="E6" s="23">
        <f>(B6*J3)</f>
        <v>1.4466605822875173E-3</v>
      </c>
      <c r="M6" t="s">
        <v>11</v>
      </c>
      <c r="N6" s="35">
        <f>($B$10/5)</f>
        <v>12.960105436000001</v>
      </c>
      <c r="O6" s="45">
        <f>($C$5*[1]Params!K8)</f>
        <v>4.0155225640266315E-2</v>
      </c>
      <c r="P6" s="23">
        <f>(O6*N6)</f>
        <v>0.52041595810422214</v>
      </c>
    </row>
    <row r="7" spans="2:16">
      <c r="B7" s="35"/>
      <c r="C7" s="23"/>
      <c r="D7" s="25"/>
      <c r="E7" s="23"/>
      <c r="N7" s="35">
        <f>($B$10/5)</f>
        <v>12.960105436000001</v>
      </c>
      <c r="O7" s="45">
        <f>($C$5*[1]Params!K9)</f>
        <v>4.9421816172635469E-2</v>
      </c>
      <c r="P7" s="23">
        <f>(O7*N7)</f>
        <v>0.64051194843596571</v>
      </c>
    </row>
    <row r="8" spans="2:16">
      <c r="N8" s="35">
        <f>($B$10/5)</f>
        <v>12.960105436000001</v>
      </c>
      <c r="O8" s="45">
        <f>($C$5*[1]Params!K10)</f>
        <v>6.7954997237373763E-2</v>
      </c>
      <c r="P8" s="23">
        <f>(O8*N8)</f>
        <v>0.88070392909945272</v>
      </c>
    </row>
    <row r="9" spans="2:16">
      <c r="F9" t="s">
        <v>9</v>
      </c>
      <c r="G9" s="23">
        <f>(D10/B10)</f>
        <v>3.0863946437418473E-2</v>
      </c>
      <c r="N9" s="35">
        <f>($B$10/5)</f>
        <v>12.960105436000001</v>
      </c>
      <c r="O9" s="45">
        <f>($C$5*[1]Params!K11)</f>
        <v>0.15444317553948583</v>
      </c>
      <c r="P9" s="23">
        <f>(O9*N9)</f>
        <v>2.0015998388623926</v>
      </c>
    </row>
    <row r="10" spans="2:16">
      <c r="B10" s="35">
        <f>(SUM(B5:B9))</f>
        <v>64.800527180000003</v>
      </c>
      <c r="D10" s="23">
        <f>(SUM(D5:D9))</f>
        <v>2</v>
      </c>
    </row>
    <row r="11" spans="2:16">
      <c r="P11" s="23">
        <f>(SUM(P6:P9))</f>
        <v>4.0432316745020334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1.4479621226667589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47.762842567004107</v>
      </c>
      <c r="K4" s="4">
        <f>(J4/D11-1)</f>
        <v>2.5073700680003408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0.33755138000000001</v>
      </c>
      <c r="C6" s="28">
        <v>0</v>
      </c>
      <c r="D6" s="29">
        <f>(B6*C6)</f>
        <v>0</v>
      </c>
      <c r="E6" s="23">
        <f>(B6*J3)</f>
        <v>0.48876161269389379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0.48876161269389379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3.4475978140695527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10.999750827999998</v>
      </c>
      <c r="O8" s="23">
        <f>($C$5*[1]Params!K10)</f>
        <v>1.6670207492387226</v>
      </c>
      <c r="P8" s="23">
        <f>(O8*N8)</f>
        <v>18.336812866731815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10.999750827999998</v>
      </c>
      <c r="O9" s="23">
        <f>($C$5*[1]Params!K11)</f>
        <v>3.7886835209970964</v>
      </c>
      <c r="P9" s="23">
        <f>(O9*N9)</f>
        <v>41.674574697117755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0.41283414484183206</v>
      </c>
      <c r="R10" s="1"/>
      <c r="S10" s="23"/>
      <c r="T10" s="23"/>
      <c r="V10" s="24"/>
    </row>
    <row r="11" spans="2:22">
      <c r="B11" s="35">
        <f>(SUM(B5:B10))</f>
        <v>32.986251379999999</v>
      </c>
      <c r="D11" s="23">
        <f>(SUM(D5:D10))</f>
        <v>13.617850880000002</v>
      </c>
      <c r="P11" s="23">
        <f>(SUM(P6:P9))</f>
        <v>85.983536683849564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3.7238932082663601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37.155846181130229</v>
      </c>
      <c r="K4" s="4">
        <f>(J4/D25-1)</f>
        <v>-17.061688525986462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0.10081797000000001</v>
      </c>
      <c r="C7" s="28">
        <v>0</v>
      </c>
      <c r="D7" s="29">
        <v>0</v>
      </c>
      <c r="E7" s="24">
        <f>B7*J3</f>
        <v>0.37543535375420167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0.10081797000000001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0.64058243153186212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0.61783526325672011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4.6302350159999968</v>
      </c>
      <c r="O17" s="23">
        <f>($S$6*[1]Params!K11)</f>
        <v>9.0653087238233461</v>
      </c>
      <c r="P17" s="23">
        <f>(O17*N17)</f>
        <v>41.974509883897099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84.075098313897101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-0.23184942244655124</v>
      </c>
      <c r="S24" s="23"/>
      <c r="T24" s="23"/>
    </row>
    <row r="25" spans="2:20">
      <c r="B25" s="1">
        <f>(SUM(B5:B24))</f>
        <v>9.9776884306593612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9.977688430659363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77" width="9.140625" style="14" customWidth="1"/>
    <col min="17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0.59992734604161002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2.2808200062164303</v>
      </c>
      <c r="K4" s="4">
        <f>(J4/D14-1)</f>
        <v>-17.398776129237117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7.5172340000000004E-2</v>
      </c>
      <c r="C6" s="28">
        <v>0</v>
      </c>
      <c r="D6" s="28">
        <f>(B6*C6)</f>
        <v>0</v>
      </c>
      <c r="E6" s="23">
        <f>(B6*J3)</f>
        <v>4.5097942431937564E-2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7.5172340000000004E-2</v>
      </c>
      <c r="S6" s="28">
        <v>0</v>
      </c>
      <c r="T6" s="28">
        <f>(D6)</f>
        <v>0</v>
      </c>
      <c r="U6" s="23">
        <f>(E6)</f>
        <v>4.5097942431937564E-2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1.9048616320000009</v>
      </c>
      <c r="O9" s="23">
        <f>($C$5*[1]Params!K11)</f>
        <v>1.1690120786260096</v>
      </c>
      <c r="P9" s="23">
        <f>(O9*N9)</f>
        <v>2.2268062559192541</v>
      </c>
      <c r="Q9" s="24"/>
    </row>
    <row r="10" spans="2:21">
      <c r="B10" s="35"/>
      <c r="C10" s="23"/>
      <c r="D10" s="23"/>
    </row>
    <row r="12" spans="2:21">
      <c r="P12" s="23">
        <f>(SUM(P6:P9))</f>
        <v>4.5419269459192542</v>
      </c>
    </row>
    <row r="13" spans="2:21">
      <c r="F13" t="s">
        <v>9</v>
      </c>
      <c r="G13" s="23">
        <f>(D14/B14)</f>
        <v>-3.658366583662357E-2</v>
      </c>
    </row>
    <row r="14" spans="2:21">
      <c r="B14" s="35">
        <f>(SUM(B5:B13))</f>
        <v>3.8018270400000009</v>
      </c>
      <c r="D14" s="23">
        <f>(SUM(D5:D13))</f>
        <v>-0.13908476999999975</v>
      </c>
    </row>
    <row r="17" spans="11:20">
      <c r="N17" s="35"/>
      <c r="R17" s="35">
        <f>(SUM(R5:R16))</f>
        <v>9.4848270400000008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1.0491553090387349E-5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4.6140892612726407</v>
      </c>
      <c r="K4" s="4">
        <f>(J4/D13-1)</f>
        <v>-8.2686031556135076E-2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259.19</v>
      </c>
      <c r="C6" s="28">
        <v>0</v>
      </c>
      <c r="D6" s="29">
        <f>(B6*C6)</f>
        <v>0</v>
      </c>
      <c r="E6" s="23">
        <f>(B6*J3)</f>
        <v>2.719305645497497E-3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1.1437254256778911E-5</v>
      </c>
    </row>
    <row r="13" spans="2:16">
      <c r="B13">
        <f>(SUM(B5:B12))</f>
        <v>439790.87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4.8053838822418081E-3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2.8803470990157396</v>
      </c>
      <c r="K4" s="4">
        <f>(J4/D10-1)</f>
        <v>-3.9884300328086764E-2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102.6034953699093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271.58739232644155</v>
      </c>
      <c r="K4" s="4">
        <f>(J4/D46-1)</f>
        <v>-3.9085838750210384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0.2154673402768095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0.63214146881945599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6.3086039999999996E-2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5.4151867579340658E-2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6.3086039999999996E-2</v>
      </c>
      <c r="C18" s="28">
        <v>0</v>
      </c>
      <c r="D18" s="29">
        <v>0</v>
      </c>
      <c r="E18" s="24">
        <f>B18*J3</f>
        <v>6.4728482130459124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8.8010040445255946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4.4618644821246285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5.0797602774796804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2.6469604309999992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-35.276099909330327</v>
      </c>
      <c r="R46" s="26">
        <f>(SUM(R5:R36))</f>
        <v>2.6469604309999997</v>
      </c>
      <c r="S46" s="23"/>
      <c r="T46" s="23">
        <f>(SUM(T5:T36))</f>
        <v>-93.376440489769621</v>
      </c>
      <c r="V46" t="s">
        <v>9</v>
      </c>
      <c r="W46" s="23">
        <f>(T46/R46)</f>
        <v>-35.276855443771318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0.1060784386028783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0.99192381265091778</v>
      </c>
      <c r="K4" s="4">
        <f>(J4/D13-1)</f>
        <v>0.98384762530183556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0.24959393999999999</v>
      </c>
      <c r="C6" s="28">
        <v>0</v>
      </c>
      <c r="D6" s="29">
        <f>(B6*C6)</f>
        <v>0</v>
      </c>
      <c r="E6" s="23">
        <f>(B6*J3)</f>
        <v>2.6476535439940489E-2</v>
      </c>
      <c r="G6" s="23"/>
      <c r="M6" t="s">
        <v>11</v>
      </c>
      <c r="N6" s="19">
        <f>($B$13/5)</f>
        <v>1.8701704620000001</v>
      </c>
      <c r="O6" s="45">
        <f>($C$5*[1]Params!K8)</f>
        <v>7.1418695478700056E-2</v>
      </c>
      <c r="P6" s="23">
        <f>(O6*N6)</f>
        <v>0.1335651347188378</v>
      </c>
      <c r="Q6" s="23">
        <f>N6*$J$3</f>
        <v>0.19838476253018356</v>
      </c>
    </row>
    <row r="7" spans="2:17">
      <c r="C7" s="23"/>
      <c r="D7" s="23"/>
      <c r="E7" s="23"/>
      <c r="G7" s="23"/>
      <c r="N7" s="19">
        <f>($B$13/5)</f>
        <v>1.8701704620000001</v>
      </c>
      <c r="O7" s="45">
        <f>($C$5*[1]Params!K9)</f>
        <v>8.7899932896861599E-2</v>
      </c>
      <c r="P7" s="23">
        <f>(O7*N7)</f>
        <v>0.16438785811549267</v>
      </c>
      <c r="Q7" s="23">
        <f>Q6*2</f>
        <v>0.39676952506036711</v>
      </c>
    </row>
    <row r="8" spans="2:17">
      <c r="C8" s="23"/>
      <c r="D8" s="23"/>
      <c r="E8" s="23"/>
      <c r="G8" s="23"/>
      <c r="N8" s="19">
        <f>($B$13/5)</f>
        <v>1.8701704620000001</v>
      </c>
      <c r="O8" s="45">
        <f>($C$5*[1]Params!K10)</f>
        <v>0.12086240773318471</v>
      </c>
      <c r="P8" s="23">
        <f>(O8*N8)</f>
        <v>0.22603330490880244</v>
      </c>
      <c r="Q8" s="23">
        <f>Q6*3</f>
        <v>0.59515428759055067</v>
      </c>
    </row>
    <row r="9" spans="2:17">
      <c r="C9" s="23"/>
      <c r="D9" s="23"/>
      <c r="E9" s="23"/>
      <c r="G9" s="23"/>
      <c r="N9" s="19">
        <f>($B$13/5)</f>
        <v>1.8701704620000001</v>
      </c>
      <c r="O9" s="45">
        <f>($C$5*[1]Params!K11)</f>
        <v>0.27468729030269251</v>
      </c>
      <c r="P9" s="23">
        <f>(O9*N9)</f>
        <v>0.51371205661091457</v>
      </c>
      <c r="Q9" s="23">
        <f>Q6*4</f>
        <v>0.79353905012073422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1.0376983543540474</v>
      </c>
    </row>
    <row r="12" spans="2:17">
      <c r="C12" s="23"/>
      <c r="D12" s="23"/>
      <c r="E12" s="23"/>
      <c r="F12" t="s">
        <v>9</v>
      </c>
      <c r="G12" s="23">
        <f>(D13/B13)</f>
        <v>5.3471061612778266E-2</v>
      </c>
    </row>
    <row r="13" spans="2:17">
      <c r="B13">
        <f>(SUM(B5:B12))</f>
        <v>9.3508523100000005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7.4159418855220709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12.951879912514784</v>
      </c>
      <c r="K4" s="4">
        <f>(J4/D10-1)</f>
        <v>0.4546366329614826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2.6084099999999998E-3</v>
      </c>
      <c r="C6" s="28">
        <v>0</v>
      </c>
      <c r="D6" s="28">
        <f>(B6*C6)</f>
        <v>0</v>
      </c>
      <c r="E6" s="23">
        <f>(B6*J3)</f>
        <v>1.9343816973614623E-2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2.6084099999999998E-3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0.4531966240000001</v>
      </c>
      <c r="O7" s="45">
        <f>($C$5*[1]Params!K9)</f>
        <v>8.9182731538402358</v>
      </c>
      <c r="P7" s="23">
        <f>(O7*N7)</f>
        <v>4.0417312852302283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5.0981404685402545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1.7464915600000002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24.417871985230228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2.1554915600000002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0.62277214464622277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19.291850592526696</v>
      </c>
      <c r="K4" s="4">
        <f>(J4/D14-1)</f>
        <v>7.250789201680476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54.38465635</v>
      </c>
      <c r="S5" s="23">
        <f>(T5/R5)</f>
        <v>0.35120199853942813</v>
      </c>
      <c r="T5" s="23">
        <f>(SUM(D5:D7))</f>
        <v>19.100000000000001</v>
      </c>
    </row>
    <row r="6" spans="2:21">
      <c r="B6" s="20">
        <v>0.80964488000000001</v>
      </c>
      <c r="C6" s="28">
        <v>0</v>
      </c>
      <c r="D6" s="28">
        <f>(B6*C6)</f>
        <v>0</v>
      </c>
      <c r="E6" s="23">
        <f>(B6*J3)</f>
        <v>0.50422427831943373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10.325793983333336</v>
      </c>
      <c r="O8" s="23">
        <f>($C$5*[1]Params!K10)</f>
        <v>0.78521945271816052</v>
      </c>
      <c r="P8" s="23">
        <f>(O8*N8)</f>
        <v>8.1080143004734762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10.325793983333336</v>
      </c>
      <c r="O9" s="23">
        <f>($C$5*[1]Params!K11)</f>
        <v>1.7845896652685465</v>
      </c>
      <c r="P9" s="23">
        <f>(O9*N9)</f>
        <v>18.427305228348807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40.373615298822287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7.5480312176607292E-2</v>
      </c>
    </row>
    <row r="14" spans="2:21">
      <c r="B14" s="19">
        <f>(SUM(B5:B13))</f>
        <v>30.977381950000009</v>
      </c>
      <c r="D14" s="23">
        <f>(SUM(D5:D13))</f>
        <v>2.3381824600000005</v>
      </c>
    </row>
    <row r="18" spans="12:20">
      <c r="R18">
        <f>(SUM(R5:R17))</f>
        <v>30.977381950000009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0" width="9.140625" style="14" customWidth="1"/>
    <col min="141" max="16384" width="9.140625" style="14"/>
  </cols>
  <sheetData>
    <row r="3" spans="2:21">
      <c r="I3" t="s">
        <v>3</v>
      </c>
      <c r="J3" s="45">
        <v>12.02595115620962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13.248381635148611</v>
      </c>
      <c r="K4" s="4">
        <f>(J4/D14-1)</f>
        <v>-5.367350711091512E-2</v>
      </c>
      <c r="R4" t="s">
        <v>5</v>
      </c>
      <c r="S4" t="s">
        <v>6</v>
      </c>
      <c r="T4" t="s">
        <v>7</v>
      </c>
    </row>
    <row r="5" spans="2:21">
      <c r="B5" s="1">
        <v>1.1012288100000001</v>
      </c>
      <c r="C5" s="23">
        <f>(D5/B5)</f>
        <v>12.712889340408738</v>
      </c>
      <c r="D5" s="23">
        <v>13.9998</v>
      </c>
      <c r="E5" t="s">
        <v>101</v>
      </c>
      <c r="N5" t="s">
        <v>32</v>
      </c>
      <c r="O5" t="s">
        <v>1</v>
      </c>
      <c r="P5" t="s">
        <v>2</v>
      </c>
      <c r="R5" s="19">
        <f>B5</f>
        <v>1.1012288100000001</v>
      </c>
      <c r="S5" s="23">
        <f>(T5/R5)</f>
        <v>12.712889340408738</v>
      </c>
      <c r="T5" s="23">
        <f>D5</f>
        <v>13.9998</v>
      </c>
    </row>
    <row r="6" spans="2:21">
      <c r="B6" s="2">
        <v>4.2056999999999999E-4</v>
      </c>
      <c r="C6" s="28">
        <v>0</v>
      </c>
      <c r="D6" s="28">
        <f>(B6*C6)</f>
        <v>0</v>
      </c>
      <c r="E6" s="23">
        <f>(B6*J3)</f>
        <v>5.0577542777670795E-3</v>
      </c>
      <c r="M6" t="s">
        <v>11</v>
      </c>
      <c r="N6" s="19">
        <f>(B$14/5)</f>
        <v>0.22032987600000001</v>
      </c>
      <c r="O6" s="23">
        <f>($C$5*[1]Params!K8)</f>
        <v>16.526756142531362</v>
      </c>
      <c r="P6" s="23">
        <f>(O6*N6)</f>
        <v>3.6413381315661733</v>
      </c>
      <c r="R6" s="19">
        <f>(B6)</f>
        <v>4.2056999999999999E-4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0.22032987600000001</v>
      </c>
      <c r="O7" s="23">
        <f>($C$5*[1]Params!K9)</f>
        <v>20.340622944653983</v>
      </c>
      <c r="P7" s="23">
        <f>(O7*N7)</f>
        <v>4.4816469311583669</v>
      </c>
      <c r="R7" s="19"/>
      <c r="S7" s="23"/>
      <c r="T7" s="24"/>
      <c r="U7" s="24"/>
    </row>
    <row r="8" spans="2:21">
      <c r="C8" s="23"/>
      <c r="D8" s="23"/>
      <c r="N8" s="19">
        <f>(B$14/5)</f>
        <v>0.22032987600000001</v>
      </c>
      <c r="O8" s="23">
        <f>($C$5*[1]Params!K10)</f>
        <v>27.968356548899227</v>
      </c>
      <c r="P8" s="23">
        <f>(O8*N8)</f>
        <v>6.162264530342755</v>
      </c>
      <c r="R8" s="19"/>
      <c r="S8" s="24"/>
      <c r="T8" s="24"/>
    </row>
    <row r="9" spans="2:21">
      <c r="C9" s="24"/>
      <c r="D9" s="23"/>
      <c r="N9" s="19">
        <f>(B$14/5)</f>
        <v>0.22032987600000001</v>
      </c>
      <c r="O9" s="23">
        <f>($C$5*[1]Params!K11)</f>
        <v>63.564446702043689</v>
      </c>
      <c r="P9" s="23">
        <f>(O9*N9)</f>
        <v>14.005146659869895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28.290396252937192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12.708036017775456</v>
      </c>
    </row>
    <row r="14" spans="2:21">
      <c r="B14" s="19">
        <f>(SUM(B5:B13))</f>
        <v>1.10164938</v>
      </c>
      <c r="D14" s="23">
        <f>(SUM(D5:D13))</f>
        <v>13.9998</v>
      </c>
    </row>
    <row r="18" spans="12:20">
      <c r="R18">
        <f>(SUM(R5:R17))</f>
        <v>1.10164938</v>
      </c>
      <c r="T18" s="23">
        <f>(SUM(T5:T17))</f>
        <v>13.9998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0" width="9.140625" style="14" customWidth="1"/>
    <col min="141" max="16384" width="9.140625" style="14"/>
  </cols>
  <sheetData>
    <row r="3" spans="2:21">
      <c r="I3" t="s">
        <v>3</v>
      </c>
      <c r="J3" s="45">
        <v>3.049985493673053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11.843066130563457</v>
      </c>
      <c r="K4" s="4">
        <f>(J4/D14-1)</f>
        <v>-1.3028473876739E-2</v>
      </c>
      <c r="R4" t="s">
        <v>5</v>
      </c>
      <c r="S4" t="s">
        <v>6</v>
      </c>
      <c r="T4" t="s">
        <v>7</v>
      </c>
    </row>
    <row r="5" spans="2:21">
      <c r="B5" s="35">
        <v>3.8829171200000001</v>
      </c>
      <c r="C5" s="23">
        <f>(D5/B5)</f>
        <v>3.0903054660100495</v>
      </c>
      <c r="D5" s="23">
        <v>11.9994</v>
      </c>
      <c r="E5" t="s">
        <v>101</v>
      </c>
      <c r="N5" t="s">
        <v>32</v>
      </c>
      <c r="O5" t="s">
        <v>1</v>
      </c>
      <c r="P5" t="s">
        <v>2</v>
      </c>
      <c r="R5" s="19">
        <f>B5</f>
        <v>3.8829171200000001</v>
      </c>
      <c r="S5" s="23">
        <f>(T5/R5)</f>
        <v>3.0903054660100495</v>
      </c>
      <c r="T5" s="23">
        <f>D5</f>
        <v>11.9994</v>
      </c>
    </row>
    <row r="6" spans="2:21">
      <c r="B6" s="47">
        <v>7.3850000000000006E-5</v>
      </c>
      <c r="C6" s="28">
        <v>0</v>
      </c>
      <c r="D6" s="28">
        <f>(B6*C6)</f>
        <v>0</v>
      </c>
      <c r="E6" s="23">
        <f>(B6*J3)</f>
        <v>2.25241428707755E-4</v>
      </c>
      <c r="M6" t="s">
        <v>11</v>
      </c>
      <c r="N6" s="19">
        <f>(B$14/5)</f>
        <v>0.77659819400000007</v>
      </c>
      <c r="O6" s="23">
        <f>($C$5*[1]Params!K8)</f>
        <v>4.0173971058130649</v>
      </c>
      <c r="P6" s="23">
        <f>(O6*N6)</f>
        <v>3.1199033369552533</v>
      </c>
      <c r="R6" s="19">
        <f>(B6)</f>
        <v>7.3850000000000006E-5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0.77659819400000007</v>
      </c>
      <c r="O7" s="23">
        <f>($C$5*[1]Params!K9)</f>
        <v>4.9444887456160798</v>
      </c>
      <c r="P7" s="23">
        <f>(O7*N7)</f>
        <v>3.8398810300987734</v>
      </c>
      <c r="R7" s="19"/>
      <c r="S7" s="23"/>
      <c r="T7" s="24"/>
      <c r="U7" s="24"/>
    </row>
    <row r="8" spans="2:21">
      <c r="C8" s="23"/>
      <c r="D8" s="23"/>
      <c r="N8" s="19">
        <f>(B$14/5)</f>
        <v>0.77659819400000007</v>
      </c>
      <c r="O8" s="23">
        <f>($C$5*[1]Params!K10)</f>
        <v>6.7986720252221096</v>
      </c>
      <c r="P8" s="23">
        <f>(O8*N8)</f>
        <v>5.2798364163858134</v>
      </c>
      <c r="R8" s="19"/>
      <c r="S8" s="24"/>
      <c r="T8" s="24"/>
    </row>
    <row r="9" spans="2:21">
      <c r="C9" s="24"/>
      <c r="D9" s="23"/>
      <c r="N9" s="19">
        <f>(B$14/5)</f>
        <v>0.77659819400000007</v>
      </c>
      <c r="O9" s="23">
        <f>($C$5*[1]Params!K11)</f>
        <v>15.451527330050247</v>
      </c>
      <c r="P9" s="23">
        <f>(O9*N9)</f>
        <v>11.999628219058666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24.239249002498504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3.0902466919720903</v>
      </c>
    </row>
    <row r="14" spans="2:21">
      <c r="B14" s="19">
        <f>(SUM(B5:B13))</f>
        <v>3.8829909700000003</v>
      </c>
      <c r="D14" s="23">
        <f>(SUM(D5:D13))</f>
        <v>11.9994</v>
      </c>
    </row>
    <row r="18" spans="12:20">
      <c r="R18">
        <f>(SUM(R5:R17))</f>
        <v>3.8829909700000003</v>
      </c>
      <c r="T18" s="23">
        <f>(SUM(T5:T17))</f>
        <v>11.9994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0.41618410511517939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2.5319808586997286</v>
      </c>
      <c r="K4" s="4">
        <f>(J4/D9-1)</f>
        <v>-0.91228965678905882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744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5.7338058799264024E-3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10.070059886199235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-250.94658011380071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-139.19658011380071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744</v>
      </c>
      <c r="E35">
        <f t="shared" ref="E35:E41" si="1">C35*D35</f>
        <v>4652.9759999999997</v>
      </c>
      <c r="F35" s="35">
        <f t="shared" ref="F35:F41" si="2">E35*$N$5</f>
        <v>3722.3807999999999</v>
      </c>
      <c r="G35" s="23">
        <v>3.5</v>
      </c>
      <c r="H35" s="36">
        <f>G51</f>
        <v>1.5615590400000001</v>
      </c>
      <c r="I35" s="24">
        <f t="shared" ref="I35:I42" si="3">((F35-H35*D35)*$J$3-G35)</f>
        <v>11.181873672744397</v>
      </c>
      <c r="J35">
        <v>1</v>
      </c>
      <c r="K35" s="37">
        <f t="shared" ref="K35:K41" si="4">I35*J35</f>
        <v>11.181873672744397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744</v>
      </c>
      <c r="E36">
        <f t="shared" si="1"/>
        <v>718.70399999999995</v>
      </c>
      <c r="F36" s="35">
        <f t="shared" si="2"/>
        <v>574.96320000000003</v>
      </c>
      <c r="G36" s="23">
        <v>3.5</v>
      </c>
      <c r="H36" s="36">
        <f>G52</f>
        <v>0.21337130135885166</v>
      </c>
      <c r="I36" s="24">
        <f t="shared" si="3"/>
        <v>-1.1135042621188651</v>
      </c>
      <c r="J36">
        <v>1</v>
      </c>
      <c r="K36" s="37">
        <f t="shared" si="4"/>
        <v>-1.1135042621188651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744</v>
      </c>
      <c r="E37">
        <f t="shared" si="1"/>
        <v>633.14400000000001</v>
      </c>
      <c r="F37" s="35">
        <f t="shared" si="2"/>
        <v>506.51520000000005</v>
      </c>
      <c r="G37" s="23">
        <v>3.5</v>
      </c>
      <c r="H37" s="36">
        <f>G53</f>
        <v>0.18479602162162162</v>
      </c>
      <c r="I37" s="24">
        <f t="shared" si="3"/>
        <v>-1.3840710473965312</v>
      </c>
      <c r="J37">
        <v>1</v>
      </c>
      <c r="K37" s="37">
        <f t="shared" si="4"/>
        <v>-1.3840710473965312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710</v>
      </c>
      <c r="E38">
        <f t="shared" si="1"/>
        <v>604.21</v>
      </c>
      <c r="F38" s="35">
        <f t="shared" si="2"/>
        <v>483.36800000000005</v>
      </c>
      <c r="G38" s="23">
        <v>0</v>
      </c>
      <c r="H38" s="36">
        <f>G53</f>
        <v>0.18479602162162162</v>
      </c>
      <c r="I38" s="24">
        <f t="shared" si="3"/>
        <v>2.0192332746619122</v>
      </c>
      <c r="J38">
        <v>3</v>
      </c>
      <c r="K38" s="37">
        <f t="shared" si="4"/>
        <v>6.057699823985736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652</v>
      </c>
      <c r="E39">
        <f t="shared" si="1"/>
        <v>554.85199999999998</v>
      </c>
      <c r="F39" s="35">
        <f t="shared" si="2"/>
        <v>443.88159999999999</v>
      </c>
      <c r="G39" s="23">
        <v>0</v>
      </c>
      <c r="H39" s="36">
        <f>H38</f>
        <v>0.18479602162162162</v>
      </c>
      <c r="I39" s="24">
        <f t="shared" si="3"/>
        <v>1.8542818240557277</v>
      </c>
      <c r="J39">
        <v>1</v>
      </c>
      <c r="K39" s="37">
        <f t="shared" si="4"/>
        <v>1.8542818240557277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604</v>
      </c>
      <c r="E40">
        <f t="shared" si="1"/>
        <v>514.00400000000002</v>
      </c>
      <c r="F40" s="35">
        <f t="shared" si="2"/>
        <v>411.20320000000004</v>
      </c>
      <c r="G40" s="23">
        <v>0</v>
      </c>
      <c r="H40" s="36">
        <f>H39</f>
        <v>0.18479602162162162</v>
      </c>
      <c r="I40" s="24">
        <f t="shared" si="3"/>
        <v>1.7177702787264719</v>
      </c>
      <c r="J40">
        <v>1</v>
      </c>
      <c r="K40" s="37">
        <f t="shared" si="4"/>
        <v>1.7177702787264719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0.22453588931677343</v>
      </c>
      <c r="J41" s="16">
        <v>1</v>
      </c>
      <c r="K41" s="41">
        <f t="shared" si="4"/>
        <v>0.22453588931677343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1.2513558321848472</v>
      </c>
      <c r="J42" s="16">
        <v>1</v>
      </c>
      <c r="K42" s="41">
        <f>(I42*J42)</f>
        <v>1.2513558321848472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2.0903078861992377</v>
      </c>
      <c r="P47">
        <f>(O47/J3)</f>
        <v>364.55853755308306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7" width="9.140625" style="14" customWidth="1"/>
    <col min="14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10.440343594513649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3.2767101894129849</v>
      </c>
      <c r="K4" s="4">
        <f>(J4/D13-1)</f>
        <v>-3.0196368901848953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1.101E-5</v>
      </c>
      <c r="C6" s="28">
        <v>0</v>
      </c>
      <c r="D6" s="28">
        <f>(B6*C6)</f>
        <v>0</v>
      </c>
      <c r="E6" s="23">
        <f>(B6*J3)</f>
        <v>1.1494818297559527E-4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1.101E-5</v>
      </c>
      <c r="S6" s="28">
        <v>0</v>
      </c>
      <c r="T6" s="28">
        <f>(D6)</f>
        <v>0</v>
      </c>
      <c r="U6" s="23">
        <f>(R6*J3)</f>
        <v>1.1494818297559527E-4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0.11888093200000001</v>
      </c>
      <c r="O9" s="23">
        <f>($C$5*[1]Params!K11)</f>
        <v>20</v>
      </c>
      <c r="P9" s="23">
        <f>(O9*N9)</f>
        <v>2.3776186400000001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4.8027447320000007</v>
      </c>
    </row>
    <row r="12" spans="2:21">
      <c r="F12" t="s">
        <v>9</v>
      </c>
      <c r="G12" s="45">
        <f>(D13/B13)</f>
        <v>-5.1694161684469178</v>
      </c>
    </row>
    <row r="13" spans="2:21">
      <c r="B13" s="1">
        <f>(SUM(B5:B12))</f>
        <v>0.31385080000000004</v>
      </c>
      <c r="D13" s="23">
        <f>(SUM(D5:D12))</f>
        <v>-1.6224254</v>
      </c>
      <c r="R13" s="1">
        <f>(SUM(R5:R12))</f>
        <v>0.59440466000000003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0.79432566667117399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0.60454320341491774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44.305402008304995</v>
      </c>
      <c r="K4" s="4">
        <f>(J4/D13-1)</f>
        <v>1.4076919214466432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0.73262501000000002</v>
      </c>
      <c r="C6" s="28">
        <v>0</v>
      </c>
      <c r="D6" s="28">
        <f>(B6*C6)</f>
        <v>0</v>
      </c>
      <c r="E6" s="23">
        <f>(B6*J3)</f>
        <v>0.44290347044728617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0.73262501000000002</v>
      </c>
      <c r="S6" s="28">
        <v>0</v>
      </c>
      <c r="T6" s="28">
        <f>(D6)</f>
        <v>0</v>
      </c>
      <c r="U6" s="23">
        <f>(R6*J3)</f>
        <v>0.44290347044728617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25.944442424000009</v>
      </c>
      <c r="O8" s="23">
        <f>($C$7*[1]Params!K10)</f>
        <v>0.77105448032205881</v>
      </c>
      <c r="P8" s="23">
        <f>(O8*N8)</f>
        <v>20.004578570482902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14.657480808000003</v>
      </c>
      <c r="O9" s="23">
        <f>($C$7*[1]Params!K11)</f>
        <v>1.752396546186497</v>
      </c>
      <c r="P9" s="23">
        <f>(O9*N9)</f>
        <v>25.685718743734071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68.07872628421697</v>
      </c>
    </row>
    <row r="12" spans="2:21">
      <c r="F12" t="s">
        <v>9</v>
      </c>
      <c r="G12" s="45">
        <f>(D13/B13)</f>
        <v>0.251088271730248</v>
      </c>
    </row>
    <row r="13" spans="2:21">
      <c r="B13" s="1">
        <f>(SUM(B5:B12))</f>
        <v>73.287404040000013</v>
      </c>
      <c r="D13" s="23">
        <f>(SUM(D5:D12))</f>
        <v>18.40160762</v>
      </c>
      <c r="R13" s="1">
        <f>(SUM(R5:R12))</f>
        <v>95.787404040000013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2023-12-31T01:00:11Z</dcterms:modified>
</cp:coreProperties>
</file>