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K2"/>
  <c r="N2" l="1"/>
  <c r="C30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5" l="1"/>
  <c r="C29" l="1"/>
  <c r="C39" l="1"/>
  <c r="C52"/>
  <c r="C28"/>
  <c r="C48"/>
  <c r="C34"/>
  <c r="C35" l="1"/>
  <c r="C53" l="1"/>
  <c r="C44"/>
  <c r="C37"/>
  <c r="C50"/>
  <c r="C36"/>
  <c r="C30"/>
  <c r="C27"/>
  <c r="C19"/>
  <c r="C51"/>
  <c r="C26"/>
  <c r="C38" l="1"/>
  <c r="C17"/>
  <c r="C21"/>
  <c r="C47" l="1"/>
  <c r="C43"/>
  <c r="C42"/>
  <c r="C24" l="1"/>
  <c r="C54" l="1"/>
  <c r="C40" l="1"/>
  <c r="C33" l="1"/>
  <c r="C25" l="1"/>
  <c r="C20" l="1"/>
  <c r="C12" l="1"/>
  <c r="C13" l="1"/>
  <c r="C14" l="1"/>
  <c r="C46" l="1"/>
  <c r="C49" l="1"/>
  <c r="C32" l="1"/>
  <c r="C22" l="1"/>
  <c r="C18" l="1"/>
  <c r="C7" l="1"/>
  <c r="D20" l="1"/>
  <c r="D42"/>
  <c r="Q3"/>
  <c r="D52"/>
  <c r="D12"/>
  <c r="D16"/>
  <c r="D25"/>
  <c r="D7"/>
  <c r="E7" s="1"/>
  <c r="D49"/>
  <c r="D32"/>
  <c r="D35"/>
  <c r="D53"/>
  <c r="D19"/>
  <c r="D36"/>
  <c r="D40"/>
  <c r="N8"/>
  <c r="D27"/>
  <c r="D38"/>
  <c r="D26"/>
  <c r="D48"/>
  <c r="D29"/>
  <c r="M9"/>
  <c r="D47"/>
  <c r="D37"/>
  <c r="D46"/>
  <c r="D34"/>
  <c r="D45"/>
  <c r="M8"/>
  <c r="D15"/>
  <c r="D39"/>
  <c r="D41"/>
  <c r="D17"/>
  <c r="D21"/>
  <c r="D33"/>
  <c r="D24"/>
  <c r="D54"/>
  <c r="D23"/>
  <c r="D30"/>
  <c r="D50"/>
  <c r="D31"/>
  <c r="N9"/>
  <c r="D28"/>
  <c r="D43"/>
  <c r="D14"/>
  <c r="D44"/>
  <c r="D51"/>
  <c r="D13"/>
  <c r="D22"/>
  <c r="D18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<sst xmlns="http://schemas.openxmlformats.org/spreadsheetml/2006/main" count="115" uniqueCount="69">
  <si>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</si>
  <si>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</si>
  <si>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</si>
  <si>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</si>
  <si>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</si>
  <si>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</si>
  <si>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</si>
  <si>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</si>
  <si>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</si>
  <si>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</si>
  <si>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</si>
  <si>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</si>
  <si>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</si>
  <si>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</si>
  <si>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</si>
  <si>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</si>
  <si>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</si>
  <si>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</si>
  <si>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</si>
  <si>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</si>
  <si>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</si>
  <si>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</si>
  <si>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</si>
  <si>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</si>
  <si>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</si>
  <si>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</si>
  <si>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</si>
  <si>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</si>
  <si>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</si>
  <si>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</si>
  <si>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</si>
  <si>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</si>
  <si>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</si>
  <si>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</si>
  <si>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</si>
  <si>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</si>
  <si>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</si>
  <si>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</si>
  <si>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</si>
  <si>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</si>
  <si>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</si>
  <si>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</si>
  <si>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</si>
  <si>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</si>
  <si>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</si>
  <si>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</si>
  <si>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</si>
  <si>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</si>
  <si>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</si>
  <si>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</si>
  <si>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</si>
  <si>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</si>
  <si>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</si>
  <si>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</si>
  <si>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</si>
  <si>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</si>
  <si>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</si>
  <si>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</si>
  <si>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</si>
  <si>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</si>
  <si>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</si>
  <si>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</si>
  <si>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</si>
  <si>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</si>
  <si>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</si>
  <si>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</si>
  <si>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</si>
  <si>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</si>
  <si>
    <t>28/2/2026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</si>
</sst>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2188.9220582980065</c:v>
                </c:pt>
                <c:pt idx="1">
                  <c:v>1568.2676764952689</c:v>
                </c:pt>
                <c:pt idx="2">
                  <c:v>469.71409359018548</c:v>
                </c:pt>
                <c:pt idx="3">
                  <c:v>404.32</c:v>
                </c:pt>
                <c:pt idx="4">
                  <c:v>1538.3650434440028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2188.9220582980065</v>
          </cell>
        </row>
      </sheetData>
      <sheetData sheetId="1">
        <row r="4">
          <cell r="J4">
            <v>1568.2676764952689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2.8818715374446016</v>
          </cell>
        </row>
      </sheetData>
      <sheetData sheetId="4">
        <row r="47">
          <cell r="M47">
            <v>141.75</v>
          </cell>
          <cell r="O47">
            <v>0.64869112098399739</v>
          </cell>
        </row>
      </sheetData>
      <sheetData sheetId="5">
        <row r="4">
          <cell r="C4">
            <v>-45.666666666666664</v>
          </cell>
        </row>
      </sheetData>
      <sheetData sheetId="6">
        <row r="4">
          <cell r="J4">
            <v>3.7097220605416301</v>
          </cell>
        </row>
      </sheetData>
      <sheetData sheetId="7">
        <row r="4">
          <cell r="J4">
            <v>52.977814211015911</v>
          </cell>
        </row>
      </sheetData>
      <sheetData sheetId="8">
        <row r="4">
          <cell r="J4">
            <v>13.896378505604112</v>
          </cell>
        </row>
      </sheetData>
      <sheetData sheetId="9">
        <row r="4">
          <cell r="J4">
            <v>2.8555815090966399</v>
          </cell>
        </row>
      </sheetData>
      <sheetData sheetId="10">
        <row r="4">
          <cell r="J4">
            <v>34.533818077243218</v>
          </cell>
        </row>
      </sheetData>
      <sheetData sheetId="11">
        <row r="4">
          <cell r="J4">
            <v>14.031350104419751</v>
          </cell>
        </row>
      </sheetData>
      <sheetData sheetId="12">
        <row r="4">
          <cell r="J4">
            <v>63.114488208619278</v>
          </cell>
        </row>
      </sheetData>
      <sheetData sheetId="13">
        <row r="4">
          <cell r="J4">
            <v>303.22194364781382</v>
          </cell>
        </row>
      </sheetData>
      <sheetData sheetId="14">
        <row r="4">
          <cell r="J4">
            <v>6.0430183834150908</v>
          </cell>
        </row>
      </sheetData>
      <sheetData sheetId="15">
        <row r="4">
          <cell r="J4">
            <v>57.738727108784047</v>
          </cell>
        </row>
      </sheetData>
      <sheetData sheetId="16">
        <row r="4">
          <cell r="J4">
            <v>6.2866395837861511</v>
          </cell>
        </row>
      </sheetData>
      <sheetData sheetId="17">
        <row r="4">
          <cell r="J4">
            <v>7.530291399169009</v>
          </cell>
        </row>
      </sheetData>
      <sheetData sheetId="18">
        <row r="4">
          <cell r="J4">
            <v>14.466471856038766</v>
          </cell>
        </row>
      </sheetData>
      <sheetData sheetId="19">
        <row r="4">
          <cell r="J4">
            <v>2.4242862936820124</v>
          </cell>
        </row>
      </sheetData>
      <sheetData sheetId="20">
        <row r="4">
          <cell r="J4">
            <v>20.917344534904746</v>
          </cell>
        </row>
      </sheetData>
      <sheetData sheetId="21">
        <row r="4">
          <cell r="J4">
            <v>13.536521815158283</v>
          </cell>
        </row>
      </sheetData>
      <sheetData sheetId="22">
        <row r="4">
          <cell r="J4">
            <v>12.286877348615615</v>
          </cell>
        </row>
      </sheetData>
      <sheetData sheetId="23">
        <row r="4">
          <cell r="J4">
            <v>5.2552627478392537</v>
          </cell>
        </row>
      </sheetData>
      <sheetData sheetId="24">
        <row r="4">
          <cell r="J4">
            <v>52.700428550111425</v>
          </cell>
        </row>
      </sheetData>
      <sheetData sheetId="25">
        <row r="4">
          <cell r="J4">
            <v>67.14722303780708</v>
          </cell>
        </row>
      </sheetData>
      <sheetData sheetId="26">
        <row r="4">
          <cell r="J4">
            <v>2.2107585592829717</v>
          </cell>
        </row>
      </sheetData>
      <sheetData sheetId="27">
        <row r="4">
          <cell r="J4">
            <v>45.690022913560583</v>
          </cell>
        </row>
      </sheetData>
      <sheetData sheetId="28">
        <row r="4">
          <cell r="J4">
            <v>68.733740855829836</v>
          </cell>
        </row>
      </sheetData>
      <sheetData sheetId="29">
        <row r="4">
          <cell r="J4">
            <v>3.3683605401000372</v>
          </cell>
        </row>
      </sheetData>
      <sheetData sheetId="30">
        <row r="4">
          <cell r="J4">
            <v>16.761718965383011</v>
          </cell>
        </row>
      </sheetData>
      <sheetData sheetId="31">
        <row r="4">
          <cell r="J4">
            <v>3.1807739540407525</v>
          </cell>
        </row>
      </sheetData>
      <sheetData sheetId="32">
        <row r="4">
          <cell r="J4">
            <v>469.71409359018548</v>
          </cell>
        </row>
      </sheetData>
      <sheetData sheetId="33">
        <row r="4">
          <cell r="J4">
            <v>1.3393209356897031</v>
          </cell>
        </row>
      </sheetData>
      <sheetData sheetId="34">
        <row r="4">
          <cell r="J4">
            <v>18.790372575293098</v>
          </cell>
        </row>
      </sheetData>
      <sheetData sheetId="35">
        <row r="4">
          <cell r="J4">
            <v>18.264200923611135</v>
          </cell>
        </row>
      </sheetData>
      <sheetData sheetId="36">
        <row r="4">
          <cell r="J4">
            <v>21.14319376745426</v>
          </cell>
        </row>
      </sheetData>
      <sheetData sheetId="37">
        <row r="4">
          <cell r="J4">
            <v>23.561161144996326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19.43+249.13</f>
        <v>268.56</v>
      </c>
      <c r="M2" t="s">
        <v>58</v>
      </c>
      <c r="N2" s="9">
        <f>324.32+80</f>
        <v>404.32</v>
      </c>
      <c r="P2" t="s">
        <v>8</v>
      </c>
      <c r="Q2" s="10">
        <f>N2+K2+H2</f>
        <v>722.88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0.11716826113015842</v>
      </c>
    </row>
    <row r="4" spans="2:20">
      <c r="B4" t="s">
        <v>29</v>
      </c>
      <c r="C4" s="19">
        <f>Investissement!C30</f>
        <v>2792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6169.5888718274655</v>
      </c>
      <c r="D7" s="20">
        <f>(C7*[1]Feuil1!$K$2-C4)/C4</f>
        <v>1.0329590838399958</v>
      </c>
      <c r="E7" s="31">
        <f>C7-C7/(1+D7)</f>
        <v>3134.8062631318135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2188.9220582980065</v>
      </c>
    </row>
    <row r="9" spans="2:20">
      <c r="M9" s="17" t="str">
        <f>IF(C13&gt;C7*Params!F8,B13,"Others")</f>
        <v>BTC</v>
      </c>
      <c r="N9" s="18">
        <f>IF(C13&gt;C7*0.1,C13,C7)</f>
        <v>1568.2676764952689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469.71409359018548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404.32</v>
      </c>
    </row>
    <row r="12" spans="2:20">
      <c r="B12" s="7" t="s">
        <v>19</v>
      </c>
      <c r="C12" s="1">
        <f>[2]ETH!J4</f>
        <v>2188.9220582980065</v>
      </c>
      <c r="D12" s="20">
        <f>C12/$C$7</f>
        <v>0.35479220800163885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1538.3650434440028</v>
      </c>
    </row>
    <row r="13" spans="2:20">
      <c r="B13" s="7" t="s">
        <v>4</v>
      </c>
      <c r="C13" s="1">
        <f>[2]BTC!J4</f>
        <v>1568.2676764952689</v>
      </c>
      <c r="D13" s="20">
        <f t="shared" ref="D13:D51" si="0">C13/$C$7</f>
        <v>0.25419322244575099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469.71409359018548</v>
      </c>
      <c r="D14" s="20">
        <f t="shared" si="0"/>
        <v>7.6133775418175259E-2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404.32</v>
      </c>
      <c r="D15" s="20">
        <f t="shared" si="0"/>
        <v>6.5534350570143937E-2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268.56</v>
      </c>
      <c r="D16" s="20">
        <f t="shared" si="0"/>
        <v>4.3529642830228178E-2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303.22194364781382</v>
      </c>
      <c r="D17" s="20">
        <f t="shared" si="0"/>
        <v>4.9147836257361154E-2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2.2975599013944165E-2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45.666666666666664</v>
      </c>
      <c r="D19" s="20">
        <f>C19/$C$7</f>
        <v>7.4018978598714875E-3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63.114488208619278</v>
      </c>
      <c r="D20" s="20">
        <f t="shared" si="0"/>
        <v>1.0229934201421825E-2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67.14722303780708</v>
      </c>
      <c r="D21" s="20">
        <f t="shared" si="0"/>
        <v>1.0883581456201264E-2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68.733740855829836</v>
      </c>
      <c r="D22" s="20">
        <f t="shared" si="0"/>
        <v>1.1140732759307921E-2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50</v>
      </c>
      <c r="D23" s="20">
        <f t="shared" si="0"/>
        <v>8.1042677297863009E-3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57.738727108784047</v>
      </c>
      <c r="D24" s="20">
        <f t="shared" si="0"/>
        <v>9.3586020573331215E-3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52.700428550111425</v>
      </c>
      <c r="D25" s="20">
        <f t="shared" si="0"/>
        <v>8.5419676488915335E-3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7.0199167075408941E-3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52.977814211015911</v>
      </c>
      <c r="D27" s="20">
        <f t="shared" si="0"/>
        <v>8.5869278020990064E-3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45.690022913560583</v>
      </c>
      <c r="D28" s="20">
        <f t="shared" si="0"/>
        <v>7.4056835654313143E-3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21.14319376745426</v>
      </c>
      <c r="D29" s="20">
        <f t="shared" si="0"/>
        <v>3.4270020590839684E-3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34.533818077243218</v>
      </c>
      <c r="D30" s="20">
        <f t="shared" si="0"/>
        <v>5.5974261485942601E-3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23.561161144996326</v>
      </c>
      <c r="D31" s="20">
        <f t="shared" si="0"/>
        <v>3.8189191588737718E-3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18.790372575293098</v>
      </c>
      <c r="D32" s="20">
        <f t="shared" si="0"/>
        <v>3.0456442018521874E-3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20.917344534904746</v>
      </c>
      <c r="D33" s="20">
        <f t="shared" si="0"/>
        <v>3.3903952061410075E-3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18.264200923611135</v>
      </c>
      <c r="D34" s="20">
        <f t="shared" si="0"/>
        <v>2.9603594831110976E-3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16.761718965383011</v>
      </c>
      <c r="D35" s="20">
        <f t="shared" si="0"/>
        <v>2.7168291621380114E-3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14.466471856038766</v>
      </c>
      <c r="D36" s="20">
        <f t="shared" si="0"/>
        <v>2.3448032205351339E-3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13.536521815158283</v>
      </c>
      <c r="D37" s="20">
        <f t="shared" si="0"/>
        <v>2.1940719384027111E-3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14.031350104419751</v>
      </c>
      <c r="D38" s="20">
        <f t="shared" si="0"/>
        <v>2.2742763571316528E-3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12.286877348615615</v>
      </c>
      <c r="D39" s="20">
        <f t="shared" si="0"/>
        <v>1.9915228719245559E-3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13.896378505604112</v>
      </c>
      <c r="D40" s="20">
        <f t="shared" si="0"/>
        <v>2.2523994376772677E-3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1.2691283264845347E-3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6.2866395837861511</v>
      </c>
      <c r="D42" s="20">
        <f t="shared" si="0"/>
        <v>1.0189722061535057E-3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6.0430183834150908</v>
      </c>
      <c r="D43" s="20">
        <f t="shared" si="0"/>
        <v>9.7948477750432598E-4</v>
      </c>
    </row>
    <row r="44" spans="2:14">
      <c r="B44" s="22" t="s">
        <v>23</v>
      </c>
      <c r="C44" s="9">
        <f>[2]LUNA!J4</f>
        <v>5.2552627478392537</v>
      </c>
      <c r="D44" s="20">
        <f t="shared" si="0"/>
        <v>8.5180112597723495E-4</v>
      </c>
    </row>
    <row r="45" spans="2:14">
      <c r="B45" s="22" t="s">
        <v>36</v>
      </c>
      <c r="C45" s="9">
        <f>[2]GRT!$J$4</f>
        <v>7.530291399169009</v>
      </c>
      <c r="D45" s="20">
        <f t="shared" si="0"/>
        <v>1.2205499516434546E-3</v>
      </c>
    </row>
    <row r="46" spans="2:14">
      <c r="B46" s="22" t="s">
        <v>35</v>
      </c>
      <c r="C46" s="9">
        <f>[2]AMP!$J$4</f>
        <v>2.8555815090966399</v>
      </c>
      <c r="D46" s="20">
        <f t="shared" si="0"/>
        <v>4.6284794147892733E-4</v>
      </c>
    </row>
    <row r="47" spans="2:14">
      <c r="B47" s="22" t="s">
        <v>63</v>
      </c>
      <c r="C47" s="10">
        <f>[2]ACE!$J$4</f>
        <v>3.7097220605416301</v>
      </c>
      <c r="D47" s="20">
        <f t="shared" si="0"/>
        <v>6.0129161563447753E-4</v>
      </c>
    </row>
    <row r="48" spans="2:14">
      <c r="B48" s="22" t="s">
        <v>61</v>
      </c>
      <c r="C48" s="10">
        <f>[2]SEI!$J$4</f>
        <v>3.3683605401000372</v>
      </c>
      <c r="D48" s="20">
        <f t="shared" si="0"/>
        <v>5.4596191254836573E-4</v>
      </c>
    </row>
    <row r="49" spans="2:4">
      <c r="B49" s="22" t="s">
        <v>39</v>
      </c>
      <c r="C49" s="9">
        <f>[2]SHPING!$J$4</f>
        <v>3.1807739540407525</v>
      </c>
      <c r="D49" s="20">
        <f t="shared" si="0"/>
        <v>5.155568742295449E-4</v>
      </c>
    </row>
    <row r="50" spans="2:4">
      <c r="B50" s="22" t="s">
        <v>49</v>
      </c>
      <c r="C50" s="9">
        <f>[2]KAVA!$J$4</f>
        <v>2.4242862936820124</v>
      </c>
      <c r="D50" s="20">
        <f t="shared" si="0"/>
        <v>3.9294130355300739E-4</v>
      </c>
    </row>
    <row r="51" spans="2:4">
      <c r="B51" s="7" t="s">
        <v>25</v>
      </c>
      <c r="C51" s="1">
        <f>[2]POLIS!J4</f>
        <v>2.8818715374446016</v>
      </c>
      <c r="D51" s="20">
        <f t="shared" si="0"/>
        <v>4.6710917004603834E-4</v>
      </c>
    </row>
    <row r="52" spans="2:4">
      <c r="B52" s="22" t="s">
        <v>62</v>
      </c>
      <c r="C52" s="10">
        <f>[2]MEME!$J$4</f>
        <v>2.2107585592829717</v>
      </c>
      <c r="D52" s="20">
        <f>C52/$C$7</f>
        <v>3.5833158500691686E-4</v>
      </c>
    </row>
    <row r="53" spans="2:4">
      <c r="B53" s="22" t="s">
        <v>42</v>
      </c>
      <c r="C53" s="9">
        <f>[2]TRX!$J$4</f>
        <v>1.3393209356897031</v>
      </c>
      <c r="D53" s="20">
        <f>C53/$C$7</f>
        <v>2.170843087787451E-4</v>
      </c>
    </row>
    <row r="54" spans="2:4">
      <c r="B54" s="7" t="s">
        <v>27</v>
      </c>
      <c r="C54" s="1">
        <f>[2]ATLAS!O47</f>
        <v>0.64869112098399739</v>
      </c>
      <c r="D54" s="20">
        <f>C54/$C$7</f>
        <v>1.0514333036779023E-4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C30" sqref="C30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2" t="s">
        <v>68</v>
      </c>
      <c r="C28" s="11">
        <v>50</v>
      </c>
      <c r="D28" s="22" t="s">
        <v>10</v>
      </c>
      <c r="E28" s="28" t="s">
        <v>5</v>
      </c>
    </row>
    <row r="29" spans="2:5">
      <c r="B29" s="15"/>
      <c r="C29" s="16"/>
      <c r="D29" s="29"/>
      <c r="E29" s="25"/>
    </row>
    <row r="30" spans="2:5">
      <c r="B30" t="s">
        <v>8</v>
      </c>
      <c r="C30" s="19">
        <f>SUM(C4:C29)</f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2024-02-28T09:08:29Z</dcterms:modified>
</cp:coreProperties>
</file>