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N2"/>
  <c r="Q2"/>
  <c r="T2"/>
  <c r="H2"/>
  <c r="C50" l="1"/>
  <c r="C26" i="2" l="1"/>
  <c r="C14" i="1" l="1"/>
  <c r="C4"/>
  <c r="C36"/>
  <c r="C25"/>
  <c r="C45" l="1"/>
  <c r="C47" l="1"/>
  <c r="C46" l="1"/>
  <c r="C48"/>
  <c r="C18"/>
  <c r="C19"/>
  <c r="C44" l="1"/>
  <c r="C31" l="1"/>
  <c r="C35" l="1"/>
  <c r="C24"/>
  <c r="C39" l="1"/>
  <c r="C33" l="1"/>
  <c r="C34" l="1"/>
  <c r="C30" l="1"/>
  <c r="C21" l="1"/>
  <c r="C23"/>
  <c r="C49" l="1"/>
  <c r="C22" l="1"/>
  <c r="C26" l="1"/>
  <c r="C29" l="1"/>
  <c r="C32"/>
  <c r="C28"/>
  <c r="C13" l="1"/>
  <c r="C12" l="1"/>
  <c r="C41" l="1"/>
  <c r="C37" l="1"/>
  <c r="C16" l="1"/>
  <c r="C42" l="1"/>
  <c r="C15"/>
  <c r="C38" l="1"/>
  <c r="C40" l="1"/>
  <c r="C27" l="1"/>
  <c r="C17" l="1"/>
  <c r="C43" l="1"/>
  <c r="C20" l="1"/>
  <c r="C7" l="1"/>
  <c r="D20" s="1"/>
  <c r="D40" l="1"/>
  <c r="D29"/>
  <c r="D22"/>
  <c r="D45"/>
  <c r="D30"/>
  <c r="D28"/>
  <c r="D24"/>
  <c r="D14"/>
  <c r="D33"/>
  <c r="D18"/>
  <c r="D46"/>
  <c r="D17"/>
  <c r="D27"/>
  <c r="D32"/>
  <c r="Q3"/>
  <c r="M8"/>
  <c r="D15"/>
  <c r="D19"/>
  <c r="D34"/>
  <c r="D42"/>
  <c r="D43"/>
  <c r="D50"/>
  <c r="D35"/>
  <c r="D36"/>
  <c r="D16"/>
  <c r="D47"/>
  <c r="D13"/>
  <c r="D44"/>
  <c r="D49"/>
  <c r="D21"/>
  <c r="D12"/>
  <c r="D41"/>
  <c r="D26"/>
  <c r="D31"/>
  <c r="N8"/>
  <c r="M9"/>
  <c r="D37"/>
  <c r="N9"/>
  <c r="D23"/>
  <c r="D25"/>
  <c r="D39"/>
  <c r="D7"/>
  <c r="E7" s="1"/>
  <c r="D38"/>
  <c r="D48"/>
  <c r="N10" l="1"/>
  <c r="M10"/>
  <c r="N11" l="1"/>
  <c r="M11"/>
  <c r="N12" l="1"/>
  <c r="M12"/>
  <c r="N13" l="1"/>
  <c r="M13"/>
  <c r="M14" l="1"/>
  <c r="N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<sst xmlns="http://schemas.openxmlformats.org/spreadsheetml/2006/main" count="100" uniqueCount="62">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</sst>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1241.3402519226165</c:v>
                </c:pt>
                <c:pt idx="1">
                  <c:v>1189.7036360675224</c:v>
                </c:pt>
                <c:pt idx="2">
                  <c:v>260.71000000000004</c:v>
                </c:pt>
                <c:pt idx="3">
                  <c:v>225.41741842820667</c:v>
                </c:pt>
                <c:pt idx="4">
                  <c:v>919.29083318696485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1189.7036360675224</v>
          </cell>
        </row>
      </sheetData>
      <sheetData sheetId="1">
        <row r="4">
          <cell r="J4">
            <v>1241.3402519226165</v>
          </cell>
        </row>
      </sheetData>
      <sheetData sheetId="2">
        <row r="2">
          <cell r="Y2">
            <v>61.82</v>
          </cell>
        </row>
      </sheetData>
      <sheetData sheetId="3">
        <row r="4">
          <cell r="J4">
            <v>3.5002270039895058</v>
          </cell>
        </row>
      </sheetData>
      <sheetData sheetId="4">
        <row r="47">
          <cell r="M47">
            <v>128.85000000000002</v>
          </cell>
          <cell r="O47">
            <v>1.3910556779876977</v>
          </cell>
        </row>
      </sheetData>
      <sheetData sheetId="5">
        <row r="4">
          <cell r="C4">
            <v>-85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45.332497114004831</v>
          </cell>
        </row>
      </sheetData>
      <sheetData sheetId="8">
        <row r="4">
          <cell r="J4">
            <v>9.583116264404369</v>
          </cell>
        </row>
      </sheetData>
      <sheetData sheetId="9">
        <row r="4">
          <cell r="J4">
            <v>19.443234400673465</v>
          </cell>
        </row>
      </sheetData>
      <sheetData sheetId="10">
        <row r="4">
          <cell r="J4">
            <v>11.753580208956402</v>
          </cell>
        </row>
      </sheetData>
      <sheetData sheetId="11">
        <row r="4">
          <cell r="J4">
            <v>53.209429262371721</v>
          </cell>
        </row>
      </sheetData>
      <sheetData sheetId="12">
        <row r="4">
          <cell r="J4">
            <v>2.4609519886475826</v>
          </cell>
        </row>
      </sheetData>
      <sheetData sheetId="13">
        <row r="4">
          <cell r="J4">
            <v>158.78523839478638</v>
          </cell>
        </row>
      </sheetData>
      <sheetData sheetId="14">
        <row r="4">
          <cell r="J4">
            <v>5.4931454165941034</v>
          </cell>
        </row>
      </sheetData>
      <sheetData sheetId="15">
        <row r="4">
          <cell r="J4">
            <v>38.275182123711382</v>
          </cell>
        </row>
      </sheetData>
      <sheetData sheetId="16">
        <row r="4">
          <cell r="J4">
            <v>6.4022168797746124</v>
          </cell>
        </row>
      </sheetData>
      <sheetData sheetId="17">
        <row r="4">
          <cell r="J4">
            <v>11.128257524403134</v>
          </cell>
        </row>
      </sheetData>
      <sheetData sheetId="18">
        <row r="4">
          <cell r="J4">
            <v>12.495476797469118</v>
          </cell>
        </row>
      </sheetData>
      <sheetData sheetId="19">
        <row r="4">
          <cell r="J4">
            <v>8.2645269128148247</v>
          </cell>
        </row>
      </sheetData>
      <sheetData sheetId="20">
        <row r="4">
          <cell r="J4">
            <v>11.834642074969466</v>
          </cell>
        </row>
      </sheetData>
      <sheetData sheetId="21">
        <row r="4">
          <cell r="J4">
            <v>4.4111285242176743</v>
          </cell>
        </row>
      </sheetData>
      <sheetData sheetId="22">
        <row r="4">
          <cell r="J4">
            <v>32.46512108662187</v>
          </cell>
        </row>
      </sheetData>
      <sheetData sheetId="23">
        <row r="4">
          <cell r="J4">
            <v>43.582270070960035</v>
          </cell>
        </row>
      </sheetData>
      <sheetData sheetId="24">
        <row r="4">
          <cell r="J4">
            <v>39.151809804391114</v>
          </cell>
        </row>
      </sheetData>
      <sheetData sheetId="25">
        <row r="4">
          <cell r="J4">
            <v>48.974862213698643</v>
          </cell>
        </row>
      </sheetData>
      <sheetData sheetId="26">
        <row r="4">
          <cell r="J4">
            <v>3.9561938892602617</v>
          </cell>
        </row>
      </sheetData>
      <sheetData sheetId="27">
        <row r="4">
          <cell r="J4">
            <v>225.41741842820667</v>
          </cell>
        </row>
      </sheetData>
      <sheetData sheetId="28">
        <row r="4">
          <cell r="J4">
            <v>0.9653980471326612</v>
          </cell>
        </row>
      </sheetData>
      <sheetData sheetId="29">
        <row r="4">
          <cell r="J4">
            <v>11.708104591942474</v>
          </cell>
        </row>
      </sheetData>
      <sheetData sheetId="30">
        <row r="4">
          <cell r="J4">
            <v>19.278122044417128</v>
          </cell>
        </row>
      </sheetData>
      <sheetData sheetId="31">
        <row r="4">
          <cell r="J4">
            <v>3.9760924012238976</v>
          </cell>
        </row>
      </sheetData>
      <sheetData sheetId="32">
        <row r="4">
          <cell r="J4">
            <v>2.3740862469270376</v>
          </cell>
        </row>
      </sheetData>
      <sheetData sheetId="33">
        <row r="4">
          <cell r="J4">
            <v>2.5328742501027768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9.93+37.53</f>
        <v>47.46</v>
      </c>
      <c r="M2" t="s">
        <v>61</v>
      </c>
      <c r="N2" s="9">
        <f>203.05+16.03+38.5+3.13</f>
        <v>260.71000000000004</v>
      </c>
      <c r="P2" t="s">
        <v>8</v>
      </c>
      <c r="Q2" s="10">
        <f>N2+K2+H2</f>
        <v>308.36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7.9805028081544813E-2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3863.916941234801</v>
      </c>
      <c r="D7" s="20">
        <f>(C7*[1]Feuil1!$K$2-C4)/C4</f>
        <v>0.42534225578829876</v>
      </c>
      <c r="E7" s="31">
        <f>C7-C7/(1+D7)</f>
        <v>1153.0473760174095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1241.3402519226165</v>
      </c>
    </row>
    <row r="9" spans="2:20">
      <c r="M9" s="17" t="str">
        <f>IF(C13&gt;C7*[2]Params!F8,B13,"Others")</f>
        <v>ETH</v>
      </c>
      <c r="N9" s="18">
        <f>IF(C13&gt;C7*0.1,C13,C7)</f>
        <v>1189.7036360675224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260.71000000000004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225.41741842820667</v>
      </c>
    </row>
    <row r="12" spans="2:20">
      <c r="B12" s="7" t="s">
        <v>4</v>
      </c>
      <c r="C12" s="1">
        <f>[2]BTC!J4</f>
        <v>1241.3402519226165</v>
      </c>
      <c r="D12" s="20">
        <f>C12/$C$7</f>
        <v>0.32126473493136692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919.29083318696485</v>
      </c>
    </row>
    <row r="13" spans="2:20">
      <c r="B13" s="7" t="s">
        <v>19</v>
      </c>
      <c r="C13" s="1">
        <f>[2]ETH!J4</f>
        <v>1189.7036360675224</v>
      </c>
      <c r="D13" s="20">
        <f t="shared" ref="D13:D50" si="0">C13/$C$7</f>
        <v>0.30790093424920412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260.71000000000004</v>
      </c>
      <c r="D14" s="20">
        <f t="shared" si="0"/>
        <v>6.7472982459266931E-2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225.41741842820667</v>
      </c>
      <c r="D15" s="20">
        <f t="shared" si="0"/>
        <v>5.8339095238462736E-2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158.78523839478638</v>
      </c>
      <c r="D16" s="20">
        <f t="shared" si="0"/>
        <v>4.1094371543101291E-2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128.85000000000002</v>
      </c>
      <c r="D17" s="20">
        <f t="shared" si="0"/>
        <v>3.3346990103473376E-2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85</v>
      </c>
      <c r="D18" s="20">
        <f>C18/$C$7</f>
        <v>2.1998402474157831E-2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61.82</v>
      </c>
      <c r="D19" s="20">
        <f>C19/$C$7</f>
        <v>1.5999308717087494E-2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53.209429262371721</v>
      </c>
      <c r="D20" s="20">
        <f t="shared" si="0"/>
        <v>1.3770852239222166E-2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48.974862213698643</v>
      </c>
      <c r="D21" s="20">
        <f t="shared" si="0"/>
        <v>1.2674926236392553E-2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45.332497114004831</v>
      </c>
      <c r="D22" s="20">
        <f t="shared" si="0"/>
        <v>1.1732264902029136E-2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43.582270070960035</v>
      </c>
      <c r="D23" s="20">
        <f t="shared" si="0"/>
        <v>1.1279297855981436E-2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39.151809804391114</v>
      </c>
      <c r="D24" s="20">
        <f t="shared" si="0"/>
        <v>1.0132673760807932E-2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47.46</v>
      </c>
      <c r="D25" s="20">
        <f t="shared" si="0"/>
        <v>1.2282872722629772E-2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38.275182123711382</v>
      </c>
      <c r="D26" s="20">
        <f t="shared" si="0"/>
        <v>9.9057983662246343E-3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49</v>
      </c>
      <c r="C27" s="1">
        <f>[2]LUNC!J4</f>
        <v>32.46512108662187</v>
      </c>
      <c r="D27" s="20">
        <f t="shared" si="0"/>
        <v>8.4021270592444242E-3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19.443234400673465</v>
      </c>
      <c r="D28" s="20">
        <f t="shared" si="0"/>
        <v>5.0320011264165382E-3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19.278122044417128</v>
      </c>
      <c r="D29" s="20">
        <f t="shared" si="0"/>
        <v>4.9892692668120275E-3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12.495476797469118</v>
      </c>
      <c r="D30" s="20">
        <f t="shared" si="0"/>
        <v>3.23388856114384E-3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11.834642074969466</v>
      </c>
      <c r="D31" s="20">
        <f t="shared" si="0"/>
        <v>3.0628614059150664E-3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11.753580208956402</v>
      </c>
      <c r="D32" s="20">
        <f t="shared" si="0"/>
        <v>3.0418822111637532E-3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11.708104591942474</v>
      </c>
      <c r="D33" s="20">
        <f t="shared" si="0"/>
        <v>3.0301129061539524E-3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11.128257524403134</v>
      </c>
      <c r="D34" s="20">
        <f t="shared" si="0"/>
        <v>2.8800457395046514E-3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9.583116264404369</v>
      </c>
      <c r="D35" s="20">
        <f t="shared" si="0"/>
        <v>2.4801558651884143E-3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9</v>
      </c>
      <c r="D36" s="20">
        <f t="shared" si="0"/>
        <v>2.3292426149108289E-3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54</v>
      </c>
      <c r="C37" s="9">
        <f>[2]LINK!$J$4</f>
        <v>8.2645269128148247</v>
      </c>
      <c r="D37" s="20">
        <f t="shared" si="0"/>
        <v>2.1388986974895247E-3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6.4022168797746124</v>
      </c>
      <c r="D38" s="20">
        <f t="shared" si="0"/>
        <v>1.656924042919163E-3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5.4931454165941034</v>
      </c>
      <c r="D39" s="20">
        <f t="shared" si="0"/>
        <v>1.421652043803676E-3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23</v>
      </c>
      <c r="C40" s="9">
        <f>[2]LUNA!J4</f>
        <v>4.4111285242176743</v>
      </c>
      <c r="D40" s="20">
        <f t="shared" si="0"/>
        <v>1.1416209487173914E-3</v>
      </c>
    </row>
    <row r="41" spans="2:14">
      <c r="B41" s="22" t="s">
        <v>56</v>
      </c>
      <c r="C41" s="9">
        <f>[2]SHIB!$J$4</f>
        <v>3.9561938892602617</v>
      </c>
      <c r="D41" s="20">
        <f t="shared" si="0"/>
        <v>1.0238817110794238E-3</v>
      </c>
    </row>
    <row r="42" spans="2:14">
      <c r="B42" s="22" t="s">
        <v>37</v>
      </c>
      <c r="C42" s="9">
        <f>[2]GRT!$J$4</f>
        <v>3.9760924012238976</v>
      </c>
      <c r="D42" s="20">
        <f t="shared" si="0"/>
        <v>1.0290315401948699E-3</v>
      </c>
    </row>
    <row r="43" spans="2:14">
      <c r="B43" s="7" t="s">
        <v>28</v>
      </c>
      <c r="C43" s="1">
        <f>[2]ATLAS!O47</f>
        <v>1.3910556779876977</v>
      </c>
      <c r="D43" s="20">
        <f t="shared" si="0"/>
        <v>3.6001179609806901E-4</v>
      </c>
    </row>
    <row r="44" spans="2:14">
      <c r="B44" s="7" t="s">
        <v>25</v>
      </c>
      <c r="C44" s="1">
        <f>[2]POLIS!J4</f>
        <v>3.5002270039895058</v>
      </c>
      <c r="D44" s="20">
        <f t="shared" si="0"/>
        <v>9.058753221726681E-4</v>
      </c>
    </row>
    <row r="45" spans="2:14">
      <c r="B45" s="22" t="s">
        <v>36</v>
      </c>
      <c r="C45" s="9">
        <f>[2]AMP!$J$4</f>
        <v>2.4609519886475826</v>
      </c>
      <c r="D45" s="20">
        <f t="shared" si="0"/>
        <v>6.3690602724527777E-4</v>
      </c>
    </row>
    <row r="46" spans="2:14">
      <c r="B46" s="22" t="s">
        <v>40</v>
      </c>
      <c r="C46" s="9">
        <f>[2]SHPING!$J$4</f>
        <v>2.5328742501027768</v>
      </c>
      <c r="D46" s="20">
        <f t="shared" si="0"/>
        <v>6.5551984906107744E-4</v>
      </c>
    </row>
    <row r="47" spans="2:14">
      <c r="B47" s="22" t="s">
        <v>50</v>
      </c>
      <c r="C47" s="9">
        <f>[2]KAVA!$J$4</f>
        <v>2.3740862469270376</v>
      </c>
      <c r="D47" s="20">
        <f t="shared" si="0"/>
        <v>6.1442476197957441E-4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4.3913821798088432E-4</v>
      </c>
    </row>
    <row r="49" spans="2:4">
      <c r="B49" s="22" t="s">
        <v>43</v>
      </c>
      <c r="C49" s="9">
        <f>[2]TRX!$J$4</f>
        <v>0.9653980471326612</v>
      </c>
      <c r="D49" s="20">
        <f t="shared" si="0"/>
        <v>2.4984958574812081E-4</v>
      </c>
    </row>
    <row r="50" spans="2:4">
      <c r="B50" s="7" t="s">
        <v>5</v>
      </c>
      <c r="C50" s="1">
        <f>H$2</f>
        <v>0.19</v>
      </c>
      <c r="D50" s="20">
        <f t="shared" si="0"/>
        <v>4.9172899648117501E-5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2023-12-04T21:32:35Z</dcterms:modified>
</cp:coreProperties>
</file>