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D18" i="22"/>
  <c r="D17"/>
  <c r="D16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3" i="32"/>
  <c r="D11"/>
  <c r="D13" s="1"/>
  <c r="G12" s="1"/>
  <c r="C11"/>
  <c r="C10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C5"/>
  <c r="O9" s="1"/>
  <c r="P9" s="1"/>
  <c r="J4"/>
  <c r="D39" i="28"/>
  <c r="C39" s="1"/>
  <c r="S25" s="1"/>
  <c r="D38"/>
  <c r="C38" s="1"/>
  <c r="O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T25"/>
  <c r="R25"/>
  <c r="C25"/>
  <c r="T24"/>
  <c r="R24"/>
  <c r="S24" s="1"/>
  <c r="N24"/>
  <c r="C24"/>
  <c r="T23"/>
  <c r="R23"/>
  <c r="S23" s="1"/>
  <c r="N23"/>
  <c r="C23"/>
  <c r="T22"/>
  <c r="S22" s="1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O6"/>
  <c r="N6"/>
  <c r="P6" s="1"/>
  <c r="B6"/>
  <c r="R6" s="1"/>
  <c r="S5"/>
  <c r="D5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E7"/>
  <c r="D7"/>
  <c r="E6"/>
  <c r="D6"/>
  <c r="D10" s="1"/>
  <c r="G9" s="1"/>
  <c r="C5"/>
  <c r="O7" s="1"/>
  <c r="P7" s="1"/>
  <c r="J4"/>
  <c r="K4" s="1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17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20" i="22"/>
  <c r="J4" s="1"/>
  <c r="D15"/>
  <c r="D14"/>
  <c r="D13"/>
  <c r="D12"/>
  <c r="D11"/>
  <c r="D10"/>
  <c r="D9"/>
  <c r="D8"/>
  <c r="B7"/>
  <c r="C7" s="1"/>
  <c r="E6"/>
  <c r="D6"/>
  <c r="D5"/>
  <c r="D20" s="1"/>
  <c r="R21" i="21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B10" i="20"/>
  <c r="J4" s="1"/>
  <c r="K4" s="1"/>
  <c r="O9"/>
  <c r="P9" s="1"/>
  <c r="N9"/>
  <c r="T8"/>
  <c r="S8"/>
  <c r="R8"/>
  <c r="N8"/>
  <c r="C8"/>
  <c r="T7"/>
  <c r="S7" s="1"/>
  <c r="R7"/>
  <c r="O7"/>
  <c r="P7" s="1"/>
  <c r="D7"/>
  <c r="T6"/>
  <c r="S6" s="1"/>
  <c r="R6"/>
  <c r="O6"/>
  <c r="O3" s="1"/>
  <c r="N6"/>
  <c r="N7" s="1"/>
  <c r="E6"/>
  <c r="D6"/>
  <c r="D10" s="1"/>
  <c r="G9" s="1"/>
  <c r="T5"/>
  <c r="S5" s="1"/>
  <c r="R5"/>
  <c r="R21" s="1"/>
  <c r="C5"/>
  <c r="O8" s="1"/>
  <c r="P8" s="1"/>
  <c r="D10" i="19"/>
  <c r="G9" s="1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N24" i="14"/>
  <c r="N22"/>
  <c r="N17"/>
  <c r="B17"/>
  <c r="N16"/>
  <c r="C15"/>
  <c r="D14"/>
  <c r="C14" s="1"/>
  <c r="C13"/>
  <c r="C12"/>
  <c r="C11"/>
  <c r="R10"/>
  <c r="E10"/>
  <c r="S9"/>
  <c r="R9"/>
  <c r="N15" s="1"/>
  <c r="D9"/>
  <c r="S8"/>
  <c r="O9" s="1"/>
  <c r="R8"/>
  <c r="O8"/>
  <c r="E8"/>
  <c r="S7"/>
  <c r="R7"/>
  <c r="O7"/>
  <c r="N7"/>
  <c r="P7" s="1"/>
  <c r="E7"/>
  <c r="S6"/>
  <c r="R6"/>
  <c r="T6" s="1"/>
  <c r="O6"/>
  <c r="D6"/>
  <c r="R5"/>
  <c r="R37" s="1"/>
  <c r="D5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P9" s="1"/>
  <c r="J4"/>
  <c r="K4" s="1"/>
  <c r="N17" i="12"/>
  <c r="O16"/>
  <c r="P16" s="1"/>
  <c r="N16"/>
  <c r="N15"/>
  <c r="O14"/>
  <c r="P14" s="1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D13" s="1"/>
  <c r="G12" s="1"/>
  <c r="T5"/>
  <c r="T13" s="1"/>
  <c r="R5"/>
  <c r="R13" s="1"/>
  <c r="C5"/>
  <c r="O9" s="1"/>
  <c r="J4"/>
  <c r="K4" s="1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9"/>
  <c r="N6" s="1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H36" i="5" l="1"/>
  <c r="H37"/>
  <c r="O6" i="8"/>
  <c r="P6" s="1"/>
  <c r="O7"/>
  <c r="P7" s="1"/>
  <c r="P17" i="4"/>
  <c r="P35"/>
  <c r="I37" i="5"/>
  <c r="K37" s="1"/>
  <c r="I40"/>
  <c r="K40" s="1"/>
  <c r="O9" i="2"/>
  <c r="O14" s="1"/>
  <c r="N4"/>
  <c r="O37" i="1"/>
  <c r="P37" s="1"/>
  <c r="O36"/>
  <c r="O34"/>
  <c r="O35"/>
  <c r="O29"/>
  <c r="P29" s="1"/>
  <c r="O28"/>
  <c r="O27"/>
  <c r="O26"/>
  <c r="L39" i="5"/>
  <c r="M38"/>
  <c r="E7" i="11"/>
  <c r="K4"/>
  <c r="T10" i="1"/>
  <c r="S10" s="1"/>
  <c r="O22" i="2"/>
  <c r="O46"/>
  <c r="K4" i="4"/>
  <c r="I36" i="5"/>
  <c r="K36" s="1"/>
  <c r="P6" i="9"/>
  <c r="O17" i="14"/>
  <c r="P17" s="1"/>
  <c r="O16"/>
  <c r="P16" s="1"/>
  <c r="N9" i="18"/>
  <c r="N8"/>
  <c r="N6"/>
  <c r="B37" i="23"/>
  <c r="J4" s="1"/>
  <c r="R9"/>
  <c r="S9" s="1"/>
  <c r="C9"/>
  <c r="C32"/>
  <c r="R24"/>
  <c r="O17" i="24"/>
  <c r="P17" s="1"/>
  <c r="O16"/>
  <c r="P16" s="1"/>
  <c r="O14"/>
  <c r="P14" s="1"/>
  <c r="N9"/>
  <c r="P9" s="1"/>
  <c r="N7"/>
  <c r="R41" i="28"/>
  <c r="T5"/>
  <c r="T41" s="1"/>
  <c r="W41" s="1"/>
  <c r="O16"/>
  <c r="O17"/>
  <c r="P17" s="1"/>
  <c r="K4" i="29"/>
  <c r="G12"/>
  <c r="Q9"/>
  <c r="Q8"/>
  <c r="Q7"/>
  <c r="B39" i="1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T6" i="8"/>
  <c r="T13" s="1"/>
  <c r="O7" i="10"/>
  <c r="U7"/>
  <c r="N8"/>
  <c r="O7" i="12"/>
  <c r="P7" s="1"/>
  <c r="V7"/>
  <c r="N8"/>
  <c r="N9"/>
  <c r="P9" s="1"/>
  <c r="O7" i="13"/>
  <c r="O8"/>
  <c r="B14" i="16"/>
  <c r="P6" i="18"/>
  <c r="T21" i="20"/>
  <c r="D18" i="24"/>
  <c r="G17" i="14"/>
  <c r="T5"/>
  <c r="N8"/>
  <c r="P8" s="1"/>
  <c r="N6"/>
  <c r="N9" i="15"/>
  <c r="N7"/>
  <c r="P7" s="1"/>
  <c r="J4"/>
  <c r="K4" s="1"/>
  <c r="O9" i="16"/>
  <c r="O8"/>
  <c r="N9" i="17"/>
  <c r="N7"/>
  <c r="C7" i="20"/>
  <c r="P6"/>
  <c r="P11" s="1"/>
  <c r="D15" i="21"/>
  <c r="G14" s="1"/>
  <c r="T6"/>
  <c r="S6" s="1"/>
  <c r="O8"/>
  <c r="P8" s="1"/>
  <c r="O6"/>
  <c r="C35" i="23"/>
  <c r="N9" s="1"/>
  <c r="R25"/>
  <c r="R37" s="1"/>
  <c r="O9"/>
  <c r="P9" s="1"/>
  <c r="O24" i="28"/>
  <c r="P24" s="1"/>
  <c r="O26"/>
  <c r="P26" s="1"/>
  <c r="O25"/>
  <c r="P23"/>
  <c r="O3"/>
  <c r="N26" i="1"/>
  <c r="N27"/>
  <c r="N28"/>
  <c r="O3"/>
  <c r="T5"/>
  <c r="N6"/>
  <c r="R19"/>
  <c r="N19" s="1"/>
  <c r="T19"/>
  <c r="R21"/>
  <c r="N34"/>
  <c r="N35"/>
  <c r="N36"/>
  <c r="T15" i="2"/>
  <c r="S15" s="1"/>
  <c r="N26"/>
  <c r="O26" s="1"/>
  <c r="O30" s="1"/>
  <c r="N27"/>
  <c r="O27" s="1"/>
  <c r="D30"/>
  <c r="T21" s="1"/>
  <c r="S21" s="1"/>
  <c r="B31"/>
  <c r="B37" s="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62" i="5"/>
  <c r="O8" i="8"/>
  <c r="P8" s="1"/>
  <c r="J4" i="9"/>
  <c r="K4" s="1"/>
  <c r="S5"/>
  <c r="T6"/>
  <c r="T17" s="1"/>
  <c r="O7"/>
  <c r="P7" s="1"/>
  <c r="O8"/>
  <c r="P8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P19" s="1"/>
  <c r="N6" i="13"/>
  <c r="P6" s="1"/>
  <c r="N7"/>
  <c r="N8"/>
  <c r="P6" i="14"/>
  <c r="T7"/>
  <c r="T8"/>
  <c r="N9"/>
  <c r="P9" s="1"/>
  <c r="T10"/>
  <c r="O14"/>
  <c r="O15"/>
  <c r="P15" s="1"/>
  <c r="D17"/>
  <c r="K4" s="1"/>
  <c r="P9" i="15"/>
  <c r="T5" i="16"/>
  <c r="T13" s="1"/>
  <c r="R8"/>
  <c r="R13" s="1"/>
  <c r="K4" i="17"/>
  <c r="P7"/>
  <c r="P11" s="1"/>
  <c r="P9"/>
  <c r="N7" i="18"/>
  <c r="P7" s="1"/>
  <c r="O8"/>
  <c r="P8" s="1"/>
  <c r="O9"/>
  <c r="P9" s="1"/>
  <c r="K4" i="19"/>
  <c r="N3" i="20"/>
  <c r="P3" s="1"/>
  <c r="O9" i="21"/>
  <c r="P9" s="1"/>
  <c r="N6" i="23"/>
  <c r="O6" s="1"/>
  <c r="P6" s="1"/>
  <c r="T21"/>
  <c r="S21" s="1"/>
  <c r="R17" i="24"/>
  <c r="S7"/>
  <c r="N8"/>
  <c r="B18"/>
  <c r="J4" s="1"/>
  <c r="K4" s="1"/>
  <c r="O15"/>
  <c r="P15" s="1"/>
  <c r="K4" i="26"/>
  <c r="K4" i="27"/>
  <c r="D41" i="28"/>
  <c r="K4" i="32"/>
  <c r="O6" i="25"/>
  <c r="O8"/>
  <c r="O9"/>
  <c r="P9" s="1"/>
  <c r="T22" i="26"/>
  <c r="N16" i="28"/>
  <c r="B41"/>
  <c r="J4" s="1"/>
  <c r="K4" s="1"/>
  <c r="O6" i="29"/>
  <c r="P6" s="1"/>
  <c r="O7"/>
  <c r="P7" s="1"/>
  <c r="O8"/>
  <c r="P8" s="1"/>
  <c r="O7" i="30"/>
  <c r="P7" s="1"/>
  <c r="T5" i="31"/>
  <c r="O6"/>
  <c r="O9"/>
  <c r="P9" s="1"/>
  <c r="S5" i="32"/>
  <c r="T5" s="1"/>
  <c r="T32" s="1"/>
  <c r="W32" s="1"/>
  <c r="O6"/>
  <c r="O8"/>
  <c r="P8" s="1"/>
  <c r="N9"/>
  <c r="P9" s="1"/>
  <c r="R32"/>
  <c r="O7" i="33"/>
  <c r="P7" s="1"/>
  <c r="O6" i="34"/>
  <c r="P6" s="1"/>
  <c r="O8"/>
  <c r="P8" s="1"/>
  <c r="O9"/>
  <c r="P9" s="1"/>
  <c r="T9" i="14"/>
  <c r="N14"/>
  <c r="N23"/>
  <c r="N25"/>
  <c r="O6" i="15"/>
  <c r="P6" s="1"/>
  <c r="O6" i="19"/>
  <c r="P6" s="1"/>
  <c r="O8"/>
  <c r="P8" s="1"/>
  <c r="N7" i="21"/>
  <c r="P7" s="1"/>
  <c r="N6" i="25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N25"/>
  <c r="O6" i="30"/>
  <c r="P6" s="1"/>
  <c r="P11" s="1"/>
  <c r="O8"/>
  <c r="P8" s="1"/>
  <c r="O7" i="31"/>
  <c r="P7" s="1"/>
  <c r="P11" s="1"/>
  <c r="O7" i="32"/>
  <c r="O6" i="33"/>
  <c r="P6" s="1"/>
  <c r="P11" s="1"/>
  <c r="O8"/>
  <c r="P8" s="1"/>
  <c r="J4" i="2" l="1"/>
  <c r="J7"/>
  <c r="J8" s="1"/>
  <c r="O3" i="31"/>
  <c r="N3"/>
  <c r="O6" i="1"/>
  <c r="N3" i="21"/>
  <c r="O3"/>
  <c r="P3" s="1"/>
  <c r="P6"/>
  <c r="P11" s="1"/>
  <c r="L41" i="5"/>
  <c r="M41" s="1"/>
  <c r="M39"/>
  <c r="P19" i="26"/>
  <c r="P11" i="19"/>
  <c r="P11" i="34"/>
  <c r="P8" i="25"/>
  <c r="P14" i="14"/>
  <c r="P19" s="1"/>
  <c r="S19" i="1"/>
  <c r="P25" i="28"/>
  <c r="G17" i="24"/>
  <c r="K4" i="21"/>
  <c r="P11" i="18"/>
  <c r="P7" i="13"/>
  <c r="P12" s="1"/>
  <c r="P16" i="28"/>
  <c r="P19" s="1"/>
  <c r="S8" i="16"/>
  <c r="P12" i="9"/>
  <c r="P27" i="1"/>
  <c r="P34"/>
  <c r="G37" i="23"/>
  <c r="P11" i="8"/>
  <c r="P6" i="32"/>
  <c r="P12" s="1"/>
  <c r="N3"/>
  <c r="O3"/>
  <c r="S5" i="31"/>
  <c r="T18"/>
  <c r="O8" i="24"/>
  <c r="P8" s="1"/>
  <c r="O6"/>
  <c r="P6" s="1"/>
  <c r="O7"/>
  <c r="P7" s="1"/>
  <c r="R22" i="2"/>
  <c r="M57"/>
  <c r="O57" s="1"/>
  <c r="D31"/>
  <c r="D37" s="1"/>
  <c r="G36" s="1"/>
  <c r="T22"/>
  <c r="T20"/>
  <c r="R20"/>
  <c r="T37" i="14"/>
  <c r="S5"/>
  <c r="N7" i="16"/>
  <c r="P7" s="1"/>
  <c r="N9"/>
  <c r="N8"/>
  <c r="P8" s="1"/>
  <c r="N6"/>
  <c r="P6" s="1"/>
  <c r="J4"/>
  <c r="K4" s="1"/>
  <c r="D39" i="1"/>
  <c r="D42" s="1"/>
  <c r="T18"/>
  <c r="S18" s="1"/>
  <c r="R18"/>
  <c r="N10"/>
  <c r="P10" s="1"/>
  <c r="R22"/>
  <c r="O4" i="2"/>
  <c r="M4"/>
  <c r="H41" i="5"/>
  <c r="I41" s="1"/>
  <c r="K41" s="1"/>
  <c r="H38"/>
  <c r="P11" i="26"/>
  <c r="P11" i="15"/>
  <c r="P11" i="29"/>
  <c r="P6" i="25"/>
  <c r="P11" s="1"/>
  <c r="G41" i="28"/>
  <c r="T37" i="23"/>
  <c r="P11" i="14"/>
  <c r="P11" i="12"/>
  <c r="O78" i="2"/>
  <c r="P28" i="28"/>
  <c r="P9" i="16"/>
  <c r="N3" i="28"/>
  <c r="P3" s="1"/>
  <c r="T21" i="21"/>
  <c r="G13" i="16"/>
  <c r="P8" i="13"/>
  <c r="P7" i="10"/>
  <c r="P11" s="1"/>
  <c r="O74" i="2"/>
  <c r="P20" i="24"/>
  <c r="T36" i="2"/>
  <c r="B42" i="1"/>
  <c r="P26"/>
  <c r="P28"/>
  <c r="P35"/>
  <c r="P36"/>
  <c r="J12" l="1"/>
  <c r="J13" s="1"/>
  <c r="J4"/>
  <c r="K4" s="1"/>
  <c r="O12"/>
  <c r="P12" s="1"/>
  <c r="O11"/>
  <c r="O13"/>
  <c r="P13" s="1"/>
  <c r="G7"/>
  <c r="I42"/>
  <c r="O24" i="14"/>
  <c r="P24" s="1"/>
  <c r="O22"/>
  <c r="P22" s="1"/>
  <c r="O25"/>
  <c r="P25" s="1"/>
  <c r="O23"/>
  <c r="P23" s="1"/>
  <c r="M58" i="2"/>
  <c r="R36"/>
  <c r="O21" i="1"/>
  <c r="P21" s="1"/>
  <c r="O19"/>
  <c r="P19" s="1"/>
  <c r="O20"/>
  <c r="P20" s="1"/>
  <c r="P12" i="16"/>
  <c r="P39" i="1"/>
  <c r="N3"/>
  <c r="P3" s="1"/>
  <c r="K4" i="2"/>
  <c r="H39" i="5"/>
  <c r="I39" s="1"/>
  <c r="K39" s="1"/>
  <c r="I38"/>
  <c r="K38" s="1"/>
  <c r="N11" i="1"/>
  <c r="R32"/>
  <c r="K14" i="5"/>
  <c r="M46"/>
  <c r="P31" i="1"/>
  <c r="T22"/>
  <c r="T32" s="1"/>
  <c r="S20" i="2"/>
  <c r="P11" i="24"/>
  <c r="P3" i="32"/>
  <c r="P6" i="1"/>
  <c r="P3" i="31"/>
  <c r="N59" i="2" l="1"/>
  <c r="O59" s="1"/>
  <c r="N60"/>
  <c r="O60" s="1"/>
  <c r="N58"/>
  <c r="O58" s="1"/>
  <c r="P23" i="1"/>
  <c r="P27" i="14"/>
  <c r="J13" i="5"/>
  <c r="P11" i="1"/>
  <c r="P15" s="1"/>
  <c r="O46" i="5" l="1"/>
  <c r="P46" s="1"/>
  <c r="J15"/>
  <c r="J16" s="1"/>
  <c r="O62" i="2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<sst xmlns="http://schemas.openxmlformats.org/spreadsheetml/2006/main" count="710" uniqueCount="90">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</sst>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7150464"/>
        <c:axId val="77168640"/>
      </c:lineChart>
      <c:dateAx>
        <c:axId val="77150464"/>
        <c:scaling>
          <c:orientation val="minMax"/>
        </c:scaling>
        <c:axPos val="b"/>
        <c:numFmt formatCode="dd/mm/yy;@" sourceLinked="1"/>
        <c:majorTickMark val="none"/>
        <c:tickLblPos val="nextTo"/>
        <c:crossAx val="77168640"/>
        <c:crosses val="autoZero"/>
        <c:lblOffset val="100"/>
      </c:dateAx>
      <c:valAx>
        <c:axId val="7716864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715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1879.204016652991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1002.0926452713902</v>
      </c>
      <c r="K4" s="4">
        <f>(J4/D42-1)</f>
        <v>-0.31091608972587703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2727.1047671181714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6.0012900000000003E-3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6.0012900000000003E-3</v>
      </c>
      <c r="C12" s="40">
        <v>0</v>
      </c>
      <c r="D12" s="26">
        <f t="shared" si="0"/>
        <v>0</v>
      </c>
      <c r="E12" s="38">
        <f>(B12*J3)</f>
        <v>11.277648273099429</v>
      </c>
      <c r="I12" t="s">
        <v>13</v>
      </c>
      <c r="J12">
        <f>(J11-B42)</f>
        <v>6.6746220000000078E-2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125.42976472040435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0.53325378000000001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2" spans="2:16">
      <c r="B42">
        <f>(SUM(B5:B41))</f>
        <v>0.5332537799999999</v>
      </c>
      <c r="D42" s="23">
        <f>(SUM(D5:D41))</f>
        <v>1454.2389255217843</v>
      </c>
      <c r="H42" t="s">
        <v>9</v>
      </c>
      <c r="I42" s="39">
        <f>D42/B42</f>
        <v>2727.1047671181714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1.4355184785683239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17.503123366613401</v>
      </c>
      <c r="K4" s="4">
        <f>(J4/D14-1)</f>
        <v>-0.52579450137386297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0.56152349000000001</v>
      </c>
      <c r="S5" s="40">
        <v>0</v>
      </c>
      <c r="T5" s="26">
        <f>(D6)</f>
        <v>0</v>
      </c>
      <c r="U5" s="38">
        <f>(R5*J3)</f>
        <v>0.80607734604517545</v>
      </c>
    </row>
    <row r="6" spans="2:21">
      <c r="B6" s="36">
        <v>0.56152349000000001</v>
      </c>
      <c r="C6" s="40">
        <v>0</v>
      </c>
      <c r="D6" s="26">
        <f>(B6*C6)</f>
        <v>0</v>
      </c>
      <c r="E6" s="38">
        <f>(B6*J3)</f>
        <v>0.80607734604517545</v>
      </c>
      <c r="M6" t="s">
        <v>11</v>
      </c>
      <c r="N6" s="29">
        <f>(SUM(R5:R7)/5)</f>
        <v>2.4385786220000001</v>
      </c>
      <c r="O6" s="38">
        <f>($C$5*Params!K8)</f>
        <v>4.170187259859512</v>
      </c>
      <c r="P6" s="38">
        <f>(O6*N6)</f>
        <v>10.169329501630164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2.4385786220000001</v>
      </c>
      <c r="O7" s="38">
        <f>($C$5*Params!K9)</f>
        <v>5.1325381659809377</v>
      </c>
      <c r="P7" s="38">
        <f>(O7*N7)</f>
        <v>12.516097848160204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0.28424217627894793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2.4385786220000001</v>
      </c>
      <c r="O8" s="38">
        <f>($C$5*Params!K10)</f>
        <v>7.0572399782237891</v>
      </c>
      <c r="P8" s="38">
        <f>(O8*N8)</f>
        <v>17.209634541220279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2.4385786220000001</v>
      </c>
      <c r="O9" s="38">
        <f>($C$5*Params!K11)</f>
        <v>12.831345414952343</v>
      </c>
      <c r="P9" s="38">
        <f>(O9*N9)</f>
        <v>31.290244620400504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71.185306511411142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3.0272075771522942</v>
      </c>
    </row>
    <row r="14" spans="2:21">
      <c r="B14" s="29">
        <f>(SUM(B5:B13))</f>
        <v>12.192893110000002</v>
      </c>
      <c r="D14" s="38">
        <f>(SUM(D5:D13))</f>
        <v>36.910418410000005</v>
      </c>
      <c r="R14" s="29">
        <f>(SUM(R5:R13))</f>
        <v>12.19289311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8.6446337822565464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10.549713624430304</v>
      </c>
      <c r="K4" s="4">
        <f>(J4/D14-1)</f>
        <v>-3.4792898039313513E-2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0.76017512140087651</v>
      </c>
      <c r="M6" t="s">
        <v>11</v>
      </c>
      <c r="N6" s="1">
        <f>(SUM($B$5:$B$7)/5)</f>
        <v>0.24407543200000004</v>
      </c>
      <c r="O6" s="38">
        <f>($C$5*Params!K8)</f>
        <v>12.800900900900901</v>
      </c>
      <c r="P6" s="38">
        <f>(O6*N6)</f>
        <v>3.124385417376577</v>
      </c>
    </row>
    <row r="7" spans="2:16">
      <c r="B7" s="36">
        <v>2.244109E-2</v>
      </c>
      <c r="C7" s="40">
        <v>0</v>
      </c>
      <c r="D7" s="26">
        <f>(C7*B7)</f>
        <v>0</v>
      </c>
      <c r="E7" s="38">
        <f>(B7*J4)</f>
        <v>0.23674707292006664</v>
      </c>
      <c r="N7" s="1">
        <f>(SUM($B$5:$B$7)/5)</f>
        <v>0.24407543200000004</v>
      </c>
      <c r="O7" s="38">
        <f>($C$5*Params!K9)</f>
        <v>15.754954954954954</v>
      </c>
      <c r="P7" s="38">
        <f>(O7*N7)</f>
        <v>3.8453974367711714</v>
      </c>
    </row>
    <row r="8" spans="2:16">
      <c r="N8" s="1">
        <f>(SUM($B$5:$B$7)/5)</f>
        <v>0.24407543200000004</v>
      </c>
      <c r="O8" s="38">
        <f>($C$5*Params!K10)</f>
        <v>21.663063063063063</v>
      </c>
      <c r="P8" s="38">
        <f>(O8*N8)</f>
        <v>5.287421475560361</v>
      </c>
    </row>
    <row r="9" spans="2:16">
      <c r="N9" s="1">
        <f>(SUM($B$5:$B$7)/5)</f>
        <v>0.24407543200000004</v>
      </c>
      <c r="O9" s="38">
        <f>($C$5*Params!K11)</f>
        <v>39.387387387387385</v>
      </c>
      <c r="P9" s="38">
        <f>(O9*N9)</f>
        <v>9.613493591927929</v>
      </c>
    </row>
    <row r="12" spans="2:16">
      <c r="P12" s="38">
        <f>(SUM(P6:P9))</f>
        <v>21.870697921636037</v>
      </c>
    </row>
    <row r="13" spans="2:16">
      <c r="F13" t="s">
        <v>9</v>
      </c>
      <c r="G13" s="38">
        <f>(D14/B14)</f>
        <v>8.9562475915232618</v>
      </c>
    </row>
    <row r="14" spans="2:16">
      <c r="B14" s="19">
        <f>(SUM(B5:B13))</f>
        <v>1.2203771600000002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12.81417378468365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40.825963572522056</v>
      </c>
      <c r="K4" s="4">
        <f>(J4/D13-1)</f>
        <v>-0.12646221101729505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1.479725E-2</v>
      </c>
      <c r="S5" s="40">
        <v>0</v>
      </c>
      <c r="T5" s="26">
        <f>(D6)</f>
        <v>0</v>
      </c>
      <c r="U5" s="38">
        <f>(R5*J3)</f>
        <v>0.18961453303541012</v>
      </c>
    </row>
    <row r="6" spans="2:22">
      <c r="B6" s="25">
        <v>1.479725E-2</v>
      </c>
      <c r="C6" s="40">
        <v>0</v>
      </c>
      <c r="D6" s="26">
        <f>(B6*C6)</f>
        <v>0</v>
      </c>
      <c r="E6" s="38">
        <f>(B6*J3)</f>
        <v>0.18961453303541012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0.61751528585783022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68.411619552135718</v>
      </c>
    </row>
    <row r="12" spans="2:22">
      <c r="F12" t="s">
        <v>9</v>
      </c>
      <c r="G12" s="38">
        <f>(D13/B13)</f>
        <v>14.669283855031207</v>
      </c>
    </row>
    <row r="13" spans="2:22">
      <c r="B13" s="24">
        <f>(SUM(B5:B12))</f>
        <v>3.1860004600000003</v>
      </c>
      <c r="D13" s="38">
        <f>(SUM(D5:D12))</f>
        <v>46.736345110000002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3.1860004600000003</v>
      </c>
      <c r="T13" s="38">
        <f>(SUM(T5:T12))</f>
        <v>46.736345110000002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1.852725598418317E-3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1.7698832682562406</v>
      </c>
      <c r="K4" s="4">
        <f>(J4/D13-1)</f>
        <v>-0.37507674589960083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4" sqref="B14:D15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245.64002675911109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168.21833355947973</v>
      </c>
      <c r="K4" s="4">
        <f>(J4/D17-1)</f>
        <v>-0.12455486918807146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5.7725406288391103E-2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2.2672399999999998E-3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2.3330889741580374E-2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1.9372599999999999E-3</v>
      </c>
      <c r="C10" s="40">
        <v>0</v>
      </c>
      <c r="D10" s="26">
        <v>0</v>
      </c>
      <c r="E10" s="38">
        <f>(B10*J3)</f>
        <v>0.47586859823935551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0.68481645999999996</v>
      </c>
      <c r="D17" s="38">
        <f>(SUM(D5:D16))</f>
        <v>192.15177244</v>
      </c>
      <c r="F17" t="s">
        <v>9</v>
      </c>
      <c r="G17" s="38">
        <f>(SUM(D5:D16)/SUM(B5:B16))</f>
        <v>280.58871780038697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9.16996E-4</v>
      </c>
      <c r="O22" s="38">
        <f>($S$5*Params!K8)</f>
        <v>323.96134165178148</v>
      </c>
      <c r="P22" s="38">
        <f>(O22*N22)</f>
        <v>0.29707125444931703</v>
      </c>
    </row>
    <row r="23" spans="2:16">
      <c r="N23" s="24">
        <f>(($R$5+$R$7)/5)</f>
        <v>9.16996E-4</v>
      </c>
      <c r="O23" s="38">
        <f>($S$5*Params!K9)</f>
        <v>398.72165126373102</v>
      </c>
      <c r="P23" s="38">
        <f>(O23*N23)</f>
        <v>0.3656261593222363</v>
      </c>
    </row>
    <row r="24" spans="2:16">
      <c r="N24" s="24">
        <f>(($R$5+$R$7)/5)</f>
        <v>9.16996E-4</v>
      </c>
      <c r="O24" s="38">
        <f>($S$5*Params!K10)</f>
        <v>548.24227048763021</v>
      </c>
      <c r="P24" s="38">
        <f>(O24*N24)</f>
        <v>0.50273596906807494</v>
      </c>
    </row>
    <row r="25" spans="2:16">
      <c r="N25" s="24">
        <f>(($R$5+$R$7)/5)</f>
        <v>9.16996E-4</v>
      </c>
      <c r="O25" s="38">
        <f>($S$5*Params!K11)</f>
        <v>996.80412815932755</v>
      </c>
      <c r="P25" s="38">
        <f>(O25*N25)</f>
        <v>0.91406539830559075</v>
      </c>
    </row>
    <row r="26" spans="2:16">
      <c r="P26" s="38"/>
    </row>
    <row r="27" spans="2:16">
      <c r="P27" s="38">
        <f>(SUM(P22:P25))</f>
        <v>2.0794987811452188</v>
      </c>
    </row>
    <row r="37" spans="18:20">
      <c r="R37" s="51">
        <f>(SUM(R5:R27))</f>
        <v>0.68481646000000007</v>
      </c>
      <c r="T37" s="38">
        <f>(SUM(T5:T27))</f>
        <v>192.15177244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7.4150737923508889E-2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4.5515716116700213</v>
      </c>
      <c r="K4" s="4">
        <f>(J4/D13-1)</f>
        <v>-8.9685677665995778E-2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0.26356962</v>
      </c>
      <c r="C6" s="40">
        <v>0</v>
      </c>
      <c r="D6" s="26">
        <f>(B6*C6)</f>
        <v>0</v>
      </c>
      <c r="E6" s="38">
        <f>(B6*J3)</f>
        <v>1.9543881817218826E-2</v>
      </c>
      <c r="M6" t="s">
        <v>11</v>
      </c>
      <c r="N6" s="29">
        <f>($B$13/5)</f>
        <v>12.276537601999999</v>
      </c>
      <c r="O6" s="38">
        <f>($C$5*Params!K8)</f>
        <v>0.10634970155367125</v>
      </c>
      <c r="P6" s="38">
        <f>(O6*N6)</f>
        <v>1.3056061100851228</v>
      </c>
    </row>
    <row r="7" spans="2:16">
      <c r="N7" s="29">
        <f>($B$13/5)</f>
        <v>12.276537601999999</v>
      </c>
      <c r="O7" s="38">
        <f>($C$5*Params!K9)</f>
        <v>0.13089194037374924</v>
      </c>
      <c r="P7" s="38">
        <f>(O7*N7)</f>
        <v>1.6068998277970743</v>
      </c>
    </row>
    <row r="8" spans="2:16">
      <c r="N8" s="29">
        <f>($B$13/5)</f>
        <v>12.276537601999999</v>
      </c>
      <c r="O8" s="38">
        <f>($C$5*Params!K10)</f>
        <v>0.17997641801390521</v>
      </c>
      <c r="P8" s="38">
        <f>(O8*N8)</f>
        <v>2.2094872632209772</v>
      </c>
    </row>
    <row r="9" spans="2:16">
      <c r="N9" s="29">
        <f>($B$13/5)</f>
        <v>12.276537601999999</v>
      </c>
      <c r="O9" s="38">
        <f>($C$5*Params!K11)</f>
        <v>0.32722985093437307</v>
      </c>
      <c r="P9" s="38">
        <f>(O9*N9)</f>
        <v>4.0172495694926855</v>
      </c>
    </row>
    <row r="11" spans="2:16">
      <c r="P11" s="38">
        <f>(SUM(P6:P9))</f>
        <v>9.1392427705958603</v>
      </c>
    </row>
    <row r="12" spans="2:16">
      <c r="F12" t="s">
        <v>9</v>
      </c>
      <c r="G12" s="38">
        <f>(D13/B13)</f>
        <v>8.1456191673871275E-2</v>
      </c>
    </row>
    <row r="13" spans="2:16">
      <c r="B13" s="29">
        <f>(SUM(B5:B12))</f>
        <v>61.382688009999995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4.9234045464217084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33.775183414873048</v>
      </c>
      <c r="K4" s="4">
        <f>(J4/D14-1)</f>
        <v>-9.6783621935694009E-2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6.5220100000000003E-2</v>
      </c>
      <c r="S5" s="40">
        <v>0</v>
      </c>
      <c r="T5" s="26">
        <f>(D6)</f>
        <v>0</v>
      </c>
      <c r="U5">
        <f>(R5*J3)</f>
        <v>0.3211049368580785</v>
      </c>
    </row>
    <row r="6" spans="2:21">
      <c r="B6" s="25">
        <v>6.5220100000000003E-2</v>
      </c>
      <c r="C6" s="40">
        <v>0</v>
      </c>
      <c r="D6" s="26">
        <f>(B6*C6)</f>
        <v>0</v>
      </c>
      <c r="E6" s="38">
        <f>(B6*J3)</f>
        <v>0.3211049368580785</v>
      </c>
      <c r="M6" t="s">
        <v>11</v>
      </c>
      <c r="N6" s="24">
        <f>($B$14/5)</f>
        <v>1.3720255200000002</v>
      </c>
      <c r="O6" s="38">
        <f>($S$6*Params!K8)</f>
        <v>7.1908593398211149</v>
      </c>
      <c r="P6" s="38">
        <f>(O6*N6)</f>
        <v>9.8660425249649233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1.3720255200000002</v>
      </c>
      <c r="O7" s="38">
        <f>($S$6*Params!K9)</f>
        <v>8.850288418241373</v>
      </c>
      <c r="P7" s="38">
        <f>(O7*N7)</f>
        <v>12.1428215691876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1.3720255200000002</v>
      </c>
      <c r="O8" s="38">
        <f>($C$5*Params!K10)</f>
        <v>12.169146575081887</v>
      </c>
      <c r="P8" s="38">
        <f>(O8*N8)</f>
        <v>16.696379657632949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1.3720255200000002</v>
      </c>
      <c r="O9" s="38">
        <f>($C$5*Params!K11)</f>
        <v>22.125721045603431</v>
      </c>
      <c r="P9" s="38">
        <f>(O9*N9)</f>
        <v>30.357053922968994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69.062297674754461</v>
      </c>
    </row>
    <row r="13" spans="2:21">
      <c r="F13" t="s">
        <v>9</v>
      </c>
      <c r="G13" s="38">
        <f>(D14/B14)</f>
        <v>5.4509690767267935</v>
      </c>
      <c r="N13" s="24"/>
      <c r="P13" s="38"/>
      <c r="R13" s="24">
        <f>(SUM(R5:R12))</f>
        <v>6.8601276000000002</v>
      </c>
      <c r="T13" s="38">
        <f>(SUM(T5:T12))</f>
        <v>37.394343410000005</v>
      </c>
    </row>
    <row r="14" spans="2:21">
      <c r="B14">
        <f>(SUM(B5:B13))</f>
        <v>6.8601276000000011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41.715648662334942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5.1628780204727835</v>
      </c>
      <c r="K4" s="4">
        <f>(J4/D13-1)</f>
        <v>-7.1388422167724119E-3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2.9159099999999999E-3</v>
      </c>
      <c r="C6" s="40">
        <v>0</v>
      </c>
      <c r="D6" s="26">
        <f>(B6*C6)</f>
        <v>0</v>
      </c>
      <c r="E6" s="38">
        <f>(B6*J3)</f>
        <v>0.12163907709098908</v>
      </c>
      <c r="M6" t="s">
        <v>11</v>
      </c>
      <c r="N6" s="24">
        <f>($B$13/5)</f>
        <v>2.4752716000000001E-2</v>
      </c>
      <c r="O6" s="38">
        <f>($C$5*Params!K8)</f>
        <v>55.939</v>
      </c>
      <c r="P6" s="38">
        <f>(O6*N6)</f>
        <v>1.3846421803240001</v>
      </c>
    </row>
    <row r="7" spans="2:16">
      <c r="N7" s="24">
        <f>($B$13/5)</f>
        <v>2.4752716000000001E-2</v>
      </c>
      <c r="O7" s="38">
        <f>($C$5*Params!K9)</f>
        <v>68.847999999999999</v>
      </c>
      <c r="P7" s="38">
        <f>(O7*N7)</f>
        <v>1.704174991168</v>
      </c>
    </row>
    <row r="8" spans="2:16">
      <c r="N8" s="24">
        <f>($B$13/5)</f>
        <v>2.4752716000000001E-2</v>
      </c>
      <c r="O8" s="38">
        <f>($C$5*Params!K10)</f>
        <v>94.666000000000011</v>
      </c>
      <c r="P8" s="38">
        <f>(O8*N8)</f>
        <v>2.3432406128560004</v>
      </c>
    </row>
    <row r="9" spans="2:16">
      <c r="N9" s="24">
        <f>($B$13/5)</f>
        <v>2.4752716000000001E-2</v>
      </c>
      <c r="O9" s="38">
        <f>($C$5*Params!K11)</f>
        <v>172.12</v>
      </c>
      <c r="P9" s="38">
        <f>(O9*N9)</f>
        <v>4.26043747792</v>
      </c>
    </row>
    <row r="11" spans="2:16">
      <c r="P11" s="38">
        <f>(SUM(P6:P9))</f>
        <v>9.6924952622680003</v>
      </c>
    </row>
    <row r="12" spans="2:16">
      <c r="F12" t="s">
        <v>9</v>
      </c>
      <c r="G12" s="38">
        <f>(D13/B13)</f>
        <v>42.015591339552394</v>
      </c>
    </row>
    <row r="13" spans="2:16">
      <c r="B13">
        <f>(SUM(B5:B12))</f>
        <v>0.12376358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4.1780209642534807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9.2428992832730739</v>
      </c>
      <c r="K4" s="4">
        <f>(J4/D10-1)</f>
        <v>-9.3833403600678933E-2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2.0852800000000001E-3</v>
      </c>
      <c r="C6" s="40">
        <v>0</v>
      </c>
      <c r="D6" s="26">
        <f>(B6*C6)</f>
        <v>0</v>
      </c>
      <c r="E6" s="38">
        <f>(B6*J3)</f>
        <v>8.7123435563384987E-3</v>
      </c>
      <c r="M6" t="s">
        <v>11</v>
      </c>
      <c r="N6" s="24">
        <f>($B$10/5)</f>
        <v>0.44245346600000002</v>
      </c>
      <c r="O6" s="38">
        <f>($C$5*Params!K8)</f>
        <v>5.9995057873173847</v>
      </c>
      <c r="P6" s="38">
        <f>(O6*N6)</f>
        <v>2.6545021298856359</v>
      </c>
    </row>
    <row r="7" spans="2:16">
      <c r="N7" s="24">
        <f>($B$10/5)</f>
        <v>0.44245346600000002</v>
      </c>
      <c r="O7" s="38">
        <f>($C$5*Params!K9)</f>
        <v>7.3840071228521653</v>
      </c>
      <c r="P7" s="38">
        <f>(O7*N7)</f>
        <v>3.2670795444746283</v>
      </c>
    </row>
    <row r="8" spans="2:16">
      <c r="N8" s="24">
        <f>($B$10/5)</f>
        <v>0.44245346600000002</v>
      </c>
      <c r="O8" s="38">
        <f>($C$5*Params!K10)</f>
        <v>10.153009793921727</v>
      </c>
      <c r="P8" s="38">
        <f>(O8*N8)</f>
        <v>4.4922343736526145</v>
      </c>
    </row>
    <row r="9" spans="2:16">
      <c r="F9" t="s">
        <v>9</v>
      </c>
      <c r="G9" s="38">
        <f>(D10/B10)</f>
        <v>4.6106543552311097</v>
      </c>
      <c r="N9" s="24">
        <f>($B$10/5)</f>
        <v>0.44245346600000002</v>
      </c>
      <c r="O9" s="38">
        <f>($C$5*Params!K11)</f>
        <v>18.460017807130413</v>
      </c>
      <c r="P9" s="38">
        <f>(O9*N9)</f>
        <v>8.1676988611865706</v>
      </c>
    </row>
    <row r="10" spans="2:16">
      <c r="B10">
        <f>(SUM(B5:B9))</f>
        <v>2.21226733</v>
      </c>
      <c r="D10" s="38">
        <f>(SUM(D5:D9))</f>
        <v>10.199999999999999</v>
      </c>
    </row>
    <row r="11" spans="2:16">
      <c r="P11" s="38">
        <f>(SUM(P6:P9))</f>
        <v>18.581514909199448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1.9480379310800791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10.270979362113888</v>
      </c>
      <c r="K4" s="4">
        <f>(J4/D10-1)</f>
        <v>-9.6659686709420489E-2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1.692273E-2</v>
      </c>
      <c r="C6" s="40">
        <v>0</v>
      </c>
      <c r="D6" s="26">
        <f>(B6*C6)</f>
        <v>0</v>
      </c>
      <c r="E6" s="38">
        <f>(B6*J3)</f>
        <v>3.2966119937426784E-2</v>
      </c>
      <c r="M6" t="s">
        <v>11</v>
      </c>
      <c r="N6" s="1">
        <f>($B$10/5)</f>
        <v>1.054494802</v>
      </c>
      <c r="O6" s="38">
        <f>($C$5*Params!K8)</f>
        <v>2.8124547193077718</v>
      </c>
      <c r="P6" s="38">
        <f>(O6*N6)</f>
        <v>2.9657188823704144</v>
      </c>
    </row>
    <row r="7" spans="2:16">
      <c r="N7" s="1">
        <f>($B$10/5)</f>
        <v>1.054494802</v>
      </c>
      <c r="O7" s="38">
        <f>($C$5*Params!K9)</f>
        <v>3.4614827314557193</v>
      </c>
      <c r="P7" s="38">
        <f>(O7*N7)</f>
        <v>3.6501155475328178</v>
      </c>
    </row>
    <row r="8" spans="2:16">
      <c r="N8" s="1">
        <f>($B$10/5)</f>
        <v>1.054494802</v>
      </c>
      <c r="O8" s="38">
        <f>($C$5*Params!K10)</f>
        <v>4.7595387557516142</v>
      </c>
      <c r="P8" s="38">
        <f>(O8*N8)</f>
        <v>5.0189088778576245</v>
      </c>
    </row>
    <row r="9" spans="2:16">
      <c r="F9" t="s">
        <v>9</v>
      </c>
      <c r="G9" s="38">
        <f>(D10/B10)</f>
        <v>2.1564828917952314</v>
      </c>
      <c r="N9" s="1">
        <f>($B$10/5)</f>
        <v>1.054494802</v>
      </c>
      <c r="O9" s="38">
        <f>($C$5*Params!K11)</f>
        <v>8.6537068286392973</v>
      </c>
      <c r="P9" s="38">
        <f>(O9*N9)</f>
        <v>9.1252888688320439</v>
      </c>
    </row>
    <row r="10" spans="2:16">
      <c r="B10" s="1">
        <f>(SUM(B5:B9))</f>
        <v>5.2724740099999998</v>
      </c>
      <c r="D10" s="38">
        <f>(SUM(D5:D9))</f>
        <v>11.37</v>
      </c>
    </row>
    <row r="11" spans="2:16">
      <c r="P11" s="38">
        <f>(SUM(P6:P9))</f>
        <v>20.760032176592901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tabSelected="1"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35324.051383543861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1048.405128405084</v>
      </c>
      <c r="K4" s="4">
        <f>(J4/D37-1)</f>
        <v>0.48082253469193503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3.4528E-4</v>
      </c>
      <c r="C6" s="40">
        <v>0</v>
      </c>
      <c r="D6" s="26">
        <f>(B6*C6)</f>
        <v>0</v>
      </c>
      <c r="E6" s="38">
        <f>(B6*J3)</f>
        <v>12.196688461710025</v>
      </c>
      <c r="I6" t="s">
        <v>11</v>
      </c>
      <c r="J6">
        <v>0.03</v>
      </c>
      <c r="R6" s="24">
        <f t="shared" si="0"/>
        <v>3.4528E-4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3.2035999999999176E-4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11.31641310123182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23854.344836055963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2.8950369999999996E-2</v>
      </c>
      <c r="T36" s="38">
        <f>(SUM(T5:T25))</f>
        <v>523.90980017000004</v>
      </c>
    </row>
    <row r="37" spans="2:20">
      <c r="B37">
        <f>(SUM(B5:B36))</f>
        <v>2.9679640000000007E-2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13.48038194757531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10.656996156928251</v>
      </c>
      <c r="K4" s="4">
        <f>(J4/D10-1)</f>
        <v>2.1448392450607359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2.1904200000000002E-3</v>
      </c>
      <c r="C6" s="40">
        <v>0</v>
      </c>
      <c r="D6" s="26">
        <f>(B6*C6)</f>
        <v>0</v>
      </c>
      <c r="E6" s="38">
        <f>(B6*J3)</f>
        <v>2.9527698225607912E-2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2.1904200000000002E-3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4.2865090699779049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0.79055595000000012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0.79055595000000012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73.571767875432187</v>
      </c>
      <c r="M3" t="s">
        <v>4</v>
      </c>
      <c r="N3" s="24">
        <f>(INDEX(N5:N15,MATCH(MAX(O6),O5:O15,0))/0.9)</f>
        <v>3.6430400000000002E-2</v>
      </c>
      <c r="O3" s="39">
        <f>(MAX(O6)*0.85)</f>
        <v>76.033733733733726</v>
      </c>
      <c r="P3" s="35">
        <f>(O3*N3)</f>
        <v>2.7699393334134133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12.06112019584115</v>
      </c>
      <c r="K4" s="4">
        <f>(J4/D15-1)</f>
        <v>0.21352931829102317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9.7921000000000011E-4</v>
      </c>
      <c r="C6" s="40">
        <v>0</v>
      </c>
      <c r="D6" s="26">
        <f>(B6*C6)</f>
        <v>0</v>
      </c>
      <c r="E6" s="38">
        <f>(B6*J3)</f>
        <v>7.2042210821301952E-2</v>
      </c>
      <c r="M6" t="s">
        <v>11</v>
      </c>
      <c r="N6" s="51">
        <f>(SUM(R$5:R$8)/5)</f>
        <v>3.2787360000000002E-2</v>
      </c>
      <c r="O6" s="38">
        <f>($C$7*Params!K8)</f>
        <v>89.451451451451447</v>
      </c>
      <c r="P6" s="38">
        <f>(O6*N6)</f>
        <v>2.9328769412612612</v>
      </c>
      <c r="R6" s="2">
        <f>(B6)</f>
        <v>9.7921000000000011E-4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3.2787360000000002E-2</v>
      </c>
      <c r="O7" s="38">
        <f>($C$7*Params!K9)</f>
        <v>110.09409409409409</v>
      </c>
      <c r="P7" s="38">
        <f>(O7*N7)</f>
        <v>3.6096946969369368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3.2787360000000002E-2</v>
      </c>
      <c r="O8" s="38">
        <f>($C$7*Params!K10)</f>
        <v>151.37937937937937</v>
      </c>
      <c r="P8" s="38">
        <f>(O8*N8)</f>
        <v>4.963330208288288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1.3006250998791069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3.2787360000000002E-2</v>
      </c>
      <c r="O9" s="38">
        <f>($C$7*Params!K11)</f>
        <v>275.23523523523522</v>
      </c>
      <c r="P9" s="38">
        <f>(O9*N9)</f>
        <v>9.0242367423423424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20.530138588828827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60.626279700469937</v>
      </c>
    </row>
    <row r="15" spans="2:21">
      <c r="B15" s="1">
        <f>(SUM(B5:B14))</f>
        <v>0.16393679999999999</v>
      </c>
      <c r="D15" s="38">
        <f>(SUM(D5:D14))</f>
        <v>9.9388782899999999</v>
      </c>
    </row>
    <row r="21" spans="18:20">
      <c r="R21">
        <f>(SUM(R5:R20))</f>
        <v>0.16393679999999999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20"/>
  <sheetViews>
    <sheetView workbookViewId="0">
      <selection activeCell="E25" sqref="E25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0.4720170919238188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(B20*J3)</f>
        <v>1.6651337133841049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5.3696979999999998E-2</v>
      </c>
      <c r="C6" s="40">
        <v>0</v>
      </c>
      <c r="D6" s="26">
        <f>(B6*C6)</f>
        <v>0</v>
      </c>
      <c r="E6" s="38">
        <f>(B6*J3)</f>
        <v>2.5345892344691458E-2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6" spans="2:10" s="14" customFormat="1">
      <c r="B16" s="14">
        <v>0.31639059000000003</v>
      </c>
      <c r="C16" s="38">
        <v>0</v>
      </c>
      <c r="D16" s="38">
        <f t="shared" ref="D16:D18" si="1">(B16*C16)</f>
        <v>0</v>
      </c>
    </row>
    <row r="17" spans="2:4" s="14" customFormat="1">
      <c r="B17" s="14">
        <v>0.31639059000000003</v>
      </c>
      <c r="C17" s="38">
        <v>0</v>
      </c>
      <c r="D17" s="38">
        <f t="shared" si="1"/>
        <v>0</v>
      </c>
    </row>
    <row r="18" spans="2:4" s="14" customFormat="1">
      <c r="B18" s="14">
        <v>0.31639059000000003</v>
      </c>
      <c r="C18" s="38">
        <v>0</v>
      </c>
      <c r="D18" s="38">
        <f t="shared" si="1"/>
        <v>0</v>
      </c>
    </row>
    <row r="20" spans="2:4">
      <c r="B20">
        <f>(SUM(B5:B19))</f>
        <v>3.5276979200000009</v>
      </c>
      <c r="D20" s="38">
        <f>(SUM(D5:D19))</f>
        <v>-5.3974319099999999</v>
      </c>
    </row>
  </sheetData>
  <pageMargins left="0.75" right="0.75" top="1" bottom="1" header="0.5" footer="0.5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6.6643361645909663E-5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22.651424433686618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4735.4409881700003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4735.4409881700003</v>
      </c>
      <c r="C18" s="40">
        <v>0</v>
      </c>
      <c r="D18" s="26">
        <f>(B18*C18)</f>
        <v>0</v>
      </c>
      <c r="E18" s="38">
        <f>(B18*J3)</f>
        <v>0.31558570632747718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4.1380306527899799</v>
      </c>
    </row>
    <row r="37" spans="2:20">
      <c r="B37">
        <f>(SUM(B5:B36))</f>
        <v>339890.18372210045</v>
      </c>
      <c r="D37" s="38">
        <f>(SUM(D5:D36))</f>
        <v>-21.780357561799917</v>
      </c>
      <c r="F37" t="s">
        <v>9</v>
      </c>
      <c r="G37" s="28">
        <f>(D37/B37)</f>
        <v>-6.4080572505170898E-5</v>
      </c>
      <c r="R37">
        <f>(SUM(R5:R36))</f>
        <v>339890.18372210045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0.76389267173385578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41.539985377392618</v>
      </c>
      <c r="K4" s="4">
        <f>(J4/D18-1)</f>
        <v>-0.12300612805529754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0.30872839000000002</v>
      </c>
      <c r="C6" s="40">
        <v>0</v>
      </c>
      <c r="D6" s="26">
        <f>(B6*C6)</f>
        <v>0</v>
      </c>
      <c r="E6" s="38">
        <f>(B6*J3)</f>
        <v>0.23583535467719183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0.30872839000000002</v>
      </c>
      <c r="S6" s="40">
        <v>0</v>
      </c>
      <c r="T6" s="26">
        <f>(D6)</f>
        <v>0</v>
      </c>
      <c r="U6" s="38">
        <f>(R6*J3)</f>
        <v>0.23583535467719183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0.87103535859372783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54.379347930000002</v>
      </c>
      <c r="S17" s="38"/>
      <c r="T17" s="38">
        <f>(SUM(T5:T12))</f>
        <v>47.366334824300644</v>
      </c>
    </row>
    <row r="18" spans="2:20">
      <c r="B18" s="19">
        <f>(SUM(B5:B17))</f>
        <v>54.379347930000002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0.61506115348627477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32.457365529229314</v>
      </c>
      <c r="K4" s="4">
        <f>(J4/D10-1)</f>
        <v>-0.18016252767796637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0.30791520999999999</v>
      </c>
      <c r="C6" s="40">
        <v>0</v>
      </c>
      <c r="D6" s="26">
        <f>(B6*C6)</f>
        <v>0</v>
      </c>
      <c r="E6" s="38">
        <f>(B6*J3)</f>
        <v>0.18938668423856853</v>
      </c>
      <c r="M6" t="s">
        <v>11</v>
      </c>
      <c r="N6" s="29">
        <f>($B$10/5)</f>
        <v>10.55419135</v>
      </c>
      <c r="O6" s="38">
        <f>($C$5*Params!K8)</f>
        <v>0.98505771545924514</v>
      </c>
      <c r="P6" s="38">
        <f>(O6*N6)</f>
        <v>10.396487619750726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0.13244821598591078</v>
      </c>
      <c r="N7" s="29">
        <f>($B$10/5)</f>
        <v>10.55419135</v>
      </c>
      <c r="O7" s="38">
        <f>($C$5*Params!K9)</f>
        <v>1.2123787267190709</v>
      </c>
      <c r="P7" s="38">
        <f>(O7*N7)</f>
        <v>12.795677070462432</v>
      </c>
    </row>
    <row r="8" spans="2:16">
      <c r="N8" s="29">
        <f>($B$10/5)</f>
        <v>10.55419135</v>
      </c>
      <c r="O8" s="38">
        <f>($C$5*Params!K10)</f>
        <v>1.6670207492387226</v>
      </c>
      <c r="P8" s="38">
        <f>(O8*N8)</f>
        <v>17.594055971885844</v>
      </c>
    </row>
    <row r="9" spans="2:16">
      <c r="F9" t="s">
        <v>9</v>
      </c>
      <c r="G9" s="38">
        <f>(D10/B10)</f>
        <v>0.75022327504039432</v>
      </c>
      <c r="N9" s="29">
        <f>($B$10/5)</f>
        <v>10.55419135</v>
      </c>
      <c r="O9" s="38">
        <f>($C$5*Params!K11)</f>
        <v>3.0309468167976772</v>
      </c>
      <c r="P9" s="38">
        <f>(O9*N9)</f>
        <v>31.98919267615608</v>
      </c>
    </row>
    <row r="10" spans="2:16">
      <c r="B10" s="29">
        <f>(SUM(B5:B9))</f>
        <v>52.770956749999996</v>
      </c>
      <c r="D10" s="38">
        <f>(SUM(D5:D9))</f>
        <v>39.590000000000003</v>
      </c>
    </row>
    <row r="11" spans="2:16">
      <c r="P11" s="38">
        <f>(SUM(P6:P9))</f>
        <v>72.775413338255078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1.4478600951472831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33.982425096367784</v>
      </c>
      <c r="K4" s="4">
        <f>(J4/D19-1)</f>
        <v>-0.14615036054941055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9.7415420000000003E-2</v>
      </c>
      <c r="C7" s="40">
        <v>0</v>
      </c>
      <c r="D7" s="26">
        <v>0</v>
      </c>
      <c r="E7" s="39">
        <f>B7*J3</f>
        <v>0.14104389927001254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9.7415420000000003E-2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0.33146237974465398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0.34173898984909878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1.6956850811331494</v>
      </c>
      <c r="O18" s="38"/>
      <c r="P18" s="38"/>
      <c r="S18" s="38"/>
      <c r="T18" s="38"/>
    </row>
    <row r="19" spans="2:20">
      <c r="B19" s="1">
        <f>(SUM(B5:B18))</f>
        <v>23.470793352385979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23.470793352385982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D7" sqref="D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8.2255242873267336E-6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3.617461293894316</v>
      </c>
      <c r="K4" s="4">
        <f>(J4/D13-1)</f>
        <v>-0.28082280439476826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253.21</v>
      </c>
      <c r="C6" s="40">
        <v>0</v>
      </c>
      <c r="D6" s="26">
        <f>(B6*C6)</f>
        <v>0</v>
      </c>
      <c r="E6" s="38">
        <f>(B6*J3)</f>
        <v>2.0827850047940022E-3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1.1437409775492742E-5</v>
      </c>
    </row>
    <row r="13" spans="2:16">
      <c r="B13">
        <f>(SUM(B5:B12))</f>
        <v>439784.89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B18" sqref="B18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43.528445184332107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27.946732720641322</v>
      </c>
      <c r="P3" s="38">
        <f>(O3*N3)</f>
        <v>20.183751409352066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234.67343922193109</v>
      </c>
      <c r="K4" s="4">
        <f>(J4/D41-1)</f>
        <v>1.0105864095260486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9.1409734887097416E-2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0.26817931665045963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5.8537859999999997E-2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2.2973355742496714E-2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($S$13*Params!K10)</f>
        <v>43.538746087793719</v>
      </c>
      <c r="P16" s="38">
        <f>(O16*N16)</f>
        <v>53.667305481579525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5.8537859999999997E-2</v>
      </c>
      <c r="C18" s="40">
        <v>0</v>
      </c>
      <c r="D18" s="26">
        <v>0</v>
      </c>
      <c r="E18" s="39">
        <f>B18*J3</f>
        <v>2.548062030218107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217.99465878930783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0.34778504128820553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2.1305461963675718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2.4170929889842308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($S$15*Params!K10)</f>
        <v>45.207949989272727</v>
      </c>
      <c r="P25" s="38">
        <f>(O25*N25)</f>
        <v>17.279956243369291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70.053351081710446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5.3912662910000027</v>
      </c>
      <c r="C41" s="38"/>
      <c r="D41" s="38">
        <f>(SUM(D5:D40))</f>
        <v>116.71890255999998</v>
      </c>
      <c r="E41" s="38"/>
      <c r="F41" t="s">
        <v>9</v>
      </c>
      <c r="G41" s="38">
        <f>(D41/B41)</f>
        <v>21.649626685078896</v>
      </c>
      <c r="R41" s="24">
        <f>(SUM(R5:R36))</f>
        <v>5.3912662910000009</v>
      </c>
      <c r="S41" s="38"/>
      <c r="T41" s="38">
        <f>(SUM(T5:T36))</f>
        <v>116.716543</v>
      </c>
      <c r="V41" t="s">
        <v>9</v>
      </c>
      <c r="W41" s="38">
        <f>(T41/R41)</f>
        <v>21.649189021666892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9.7506423119979813E-2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0.9087284293575264</v>
      </c>
      <c r="K4" s="4">
        <f>(J4/D13-1)</f>
        <v>0.8174568587150528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0.21841925000000001</v>
      </c>
      <c r="C6" s="40">
        <v>0</v>
      </c>
      <c r="D6" s="26">
        <f>(B6*C6)</f>
        <v>0</v>
      </c>
      <c r="E6" s="38">
        <f>(B6*J3)</f>
        <v>2.1297279808048651E-2</v>
      </c>
      <c r="G6" s="38"/>
      <c r="M6" t="s">
        <v>11</v>
      </c>
      <c r="N6" s="19">
        <f>($B$13/5)</f>
        <v>1.863935524</v>
      </c>
      <c r="O6" s="35">
        <f>($C$5*Params!K8)</f>
        <v>7.1418695478700056E-2</v>
      </c>
      <c r="P6" s="38">
        <f>(O6*N6)</f>
        <v>0.13311984358048723</v>
      </c>
      <c r="Q6" s="38">
        <f>N6*$J$3</f>
        <v>0.18174568587150527</v>
      </c>
    </row>
    <row r="7" spans="2:17">
      <c r="C7" s="38"/>
      <c r="D7" s="38"/>
      <c r="E7" s="38"/>
      <c r="G7" s="38"/>
      <c r="N7" s="19">
        <f>($B$13/5)</f>
        <v>1.863935524</v>
      </c>
      <c r="O7" s="35">
        <f>($C$5*Params!K9)</f>
        <v>8.7899932896861599E-2</v>
      </c>
      <c r="P7" s="38">
        <f>(O7*N7)</f>
        <v>0.16383980748367655</v>
      </c>
      <c r="Q7" s="38">
        <f>Q6*2</f>
        <v>0.36349137174301055</v>
      </c>
    </row>
    <row r="8" spans="2:17">
      <c r="C8" s="38"/>
      <c r="D8" s="38"/>
      <c r="E8" s="38"/>
      <c r="G8" s="38"/>
      <c r="N8" s="19">
        <f>($B$13/5)</f>
        <v>1.863935524</v>
      </c>
      <c r="O8" s="35">
        <f>($C$5*Params!K10)</f>
        <v>0.12086240773318471</v>
      </c>
      <c r="P8" s="38">
        <f>(O8*N8)</f>
        <v>0.22527973529005529</v>
      </c>
      <c r="Q8" s="38">
        <f>Q6*3</f>
        <v>0.5452370576145158</v>
      </c>
    </row>
    <row r="9" spans="2:17">
      <c r="C9" s="38"/>
      <c r="D9" s="38"/>
      <c r="E9" s="38"/>
      <c r="G9" s="38"/>
      <c r="N9" s="19">
        <f>($B$13/5)</f>
        <v>1.863935524</v>
      </c>
      <c r="O9" s="35">
        <f>($C$5*Params!K11)</f>
        <v>0.219749832242154</v>
      </c>
      <c r="P9" s="38">
        <f>(O9*N9)</f>
        <v>0.40959951870919142</v>
      </c>
      <c r="Q9" s="38">
        <f>Q6*4</f>
        <v>0.7269827434860211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0.93183890506341049</v>
      </c>
    </row>
    <row r="12" spans="2:17">
      <c r="C12" s="38"/>
      <c r="D12" s="38"/>
      <c r="E12" s="38"/>
      <c r="F12" t="s">
        <v>9</v>
      </c>
      <c r="G12" s="38">
        <f>(D13/B13)</f>
        <v>5.3649924427321555E-2</v>
      </c>
    </row>
    <row r="13" spans="2:17">
      <c r="B13">
        <f>(SUM(B5:B12))</f>
        <v>9.3196776200000002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5.0471026758458004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9.7816030037287671</v>
      </c>
      <c r="K4" s="4">
        <f>(J4/D10-1)</f>
        <v>-7.3711836768109218E-2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2.4589500000000001E-3</v>
      </c>
      <c r="C6" s="40">
        <v>0</v>
      </c>
      <c r="D6" s="40">
        <f>(B6*C6)</f>
        <v>0</v>
      </c>
      <c r="E6" s="38">
        <f>(B6*J3)</f>
        <v>1.2410573124771031E-2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5.4487392543547903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1.93806301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L22" sqref="L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0.67779717136744955</v>
      </c>
      <c r="M3" t="s">
        <v>4</v>
      </c>
      <c r="N3" s="19">
        <f>(INDEX(N5:N14,MATCH(MAX(O6:O7),O5:O14,0))/0.9)</f>
        <v>11.448250825925928</v>
      </c>
      <c r="O3" s="37">
        <f>(MAX(O6:O7)*0.85)</f>
        <v>0.48540838895304461</v>
      </c>
      <c r="P3" s="38">
        <f>(O3*N3)</f>
        <v>5.5570769897430674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20.950898472677686</v>
      </c>
      <c r="K4" s="4">
        <f>(J4/D14-1)</f>
        <v>7.9603351453922375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54.317551629999997</v>
      </c>
      <c r="S5" s="38">
        <f>(T5/R5)</f>
        <v>0.35163587876908142</v>
      </c>
      <c r="T5" s="38">
        <f>(SUM(D5:D7))</f>
        <v>19.100000000000001</v>
      </c>
    </row>
    <row r="6" spans="2:21">
      <c r="B6" s="20">
        <v>0.74254016</v>
      </c>
      <c r="C6" s="40">
        <v>0</v>
      </c>
      <c r="D6" s="40">
        <f>(B6*C6)</f>
        <v>0</v>
      </c>
      <c r="E6" s="38">
        <f>(B6*J3)</f>
        <v>0.50329162007473338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10.303425743333335</v>
      </c>
      <c r="O7" s="38">
        <f>($C$5*Params!K9)</f>
        <v>0.57106869288593487</v>
      </c>
      <c r="P7" s="38">
        <f>(O7*N7)</f>
        <v>5.8839638714926599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10.303425743333335</v>
      </c>
      <c r="O8" s="38">
        <f>($C$5*Params!K10)</f>
        <v>0.78521945271816052</v>
      </c>
      <c r="P8" s="38">
        <f>(O8*N8)</f>
        <v>8.0904503233024077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10.303425743333335</v>
      </c>
      <c r="O9" s="38">
        <f>($C$5*Params!K11)</f>
        <v>1.4276717322148371</v>
      </c>
      <c r="P9" s="38">
        <f>(O9*N9)</f>
        <v>14.709909678731648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33.737021233526718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7.5644176291329884E-2</v>
      </c>
    </row>
    <row r="14" spans="2:21">
      <c r="B14" s="19">
        <f>(SUM(B5:B13))</f>
        <v>30.910277230000005</v>
      </c>
      <c r="D14" s="38">
        <f>(SUM(D5:D13))</f>
        <v>2.3381824600000005</v>
      </c>
    </row>
    <row r="18" spans="14:20">
      <c r="R18">
        <f>(SUM(R5:R17))</f>
        <v>30.910277230000005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X41" sqref="X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0.13080650827844589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5.5976766980189208</v>
      </c>
      <c r="K4" s="4">
        <f>(J4/D13-1)</f>
        <v>2.614741543979584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5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0.75304244705013179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2.2021363357151946</v>
      </c>
      <c r="K4" s="4">
        <f>(J4/D10-1)</f>
        <v>-0.26595455476160179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3.784605582231022E-3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2.2684925859892746</v>
      </c>
      <c r="K4" s="4">
        <f>(J4/D10-1)</f>
        <v>-0.2438358046702418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0.26230818325800281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1.5958305253050376</v>
      </c>
      <c r="K4" s="4">
        <f>(J4/D9-1)</f>
        <v>-0.94471883837507287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691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2.7198668637693699E-3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8.3525868090081108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-260.60141319099182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-178.34141319099183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691</v>
      </c>
      <c r="E34">
        <f t="shared" ref="E34:E40" si="1">C34*D34</f>
        <v>4321.5140000000001</v>
      </c>
      <c r="F34" s="29">
        <f t="shared" ref="F34:F40" si="2">E34*$N$5</f>
        <v>3599.8211619999997</v>
      </c>
      <c r="G34" s="38">
        <v>3.5</v>
      </c>
      <c r="H34" s="30">
        <f>G50</f>
        <v>1.5615590400000001</v>
      </c>
      <c r="I34" s="39">
        <f t="shared" ref="I34:I41" si="3">((F34-H34*D34)*$J$3-G34)</f>
        <v>3.3561965061171319</v>
      </c>
      <c r="J34">
        <v>1</v>
      </c>
      <c r="K34" s="44">
        <f t="shared" ref="K34:K40" si="4">I34*J34</f>
        <v>3.3561965061171319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691</v>
      </c>
      <c r="E35">
        <f t="shared" si="1"/>
        <v>667.50599999999997</v>
      </c>
      <c r="F35" s="29">
        <f t="shared" si="2"/>
        <v>556.03249799999992</v>
      </c>
      <c r="G35" s="38">
        <v>3.5</v>
      </c>
      <c r="H35" s="30">
        <f>G51</f>
        <v>0.21337130135885166</v>
      </c>
      <c r="I35" s="39">
        <f t="shared" si="3"/>
        <v>-2.3886816322923865</v>
      </c>
      <c r="J35">
        <v>1</v>
      </c>
      <c r="K35" s="44">
        <f t="shared" si="4"/>
        <v>-2.3886816322923865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691</v>
      </c>
      <c r="E36">
        <f t="shared" si="1"/>
        <v>588.04099999999994</v>
      </c>
      <c r="F36" s="29">
        <f t="shared" si="2"/>
        <v>489.83815299999992</v>
      </c>
      <c r="G36" s="38">
        <v>3.5</v>
      </c>
      <c r="H36" s="30">
        <f>G52</f>
        <v>0.18479602162162162</v>
      </c>
      <c r="I36" s="39">
        <f t="shared" si="3"/>
        <v>-2.5150162568989636</v>
      </c>
      <c r="J36">
        <v>1</v>
      </c>
      <c r="K36" s="44">
        <f t="shared" si="4"/>
        <v>-2.5150162568989636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657</v>
      </c>
      <c r="E37">
        <f t="shared" si="1"/>
        <v>559.10699999999997</v>
      </c>
      <c r="F37" s="29">
        <f t="shared" si="2"/>
        <v>465.73613099999994</v>
      </c>
      <c r="G37" s="38">
        <v>0</v>
      </c>
      <c r="H37" s="30">
        <f>G52</f>
        <v>0.18479602162162162</v>
      </c>
      <c r="I37" s="39">
        <f t="shared" si="3"/>
        <v>0.9365185516894079</v>
      </c>
      <c r="J37">
        <v>3</v>
      </c>
      <c r="K37" s="44">
        <f t="shared" si="4"/>
        <v>2.8095556550682237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599</v>
      </c>
      <c r="E38">
        <f t="shared" si="1"/>
        <v>509.74899999999997</v>
      </c>
      <c r="F38" s="29">
        <f t="shared" si="2"/>
        <v>424.62091699999996</v>
      </c>
      <c r="G38" s="38">
        <v>0</v>
      </c>
      <c r="H38" s="30">
        <f>H37</f>
        <v>0.18479602162162162</v>
      </c>
      <c r="I38" s="39">
        <f t="shared" si="3"/>
        <v>0.8538426369283949</v>
      </c>
      <c r="J38">
        <v>1</v>
      </c>
      <c r="K38" s="44">
        <f t="shared" si="4"/>
        <v>0.8538426369283949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551</v>
      </c>
      <c r="E39">
        <f t="shared" si="1"/>
        <v>468.90100000000001</v>
      </c>
      <c r="F39" s="29">
        <f t="shared" si="2"/>
        <v>390.59453300000001</v>
      </c>
      <c r="G39" s="38">
        <v>0</v>
      </c>
      <c r="H39" s="30">
        <f>H38</f>
        <v>0.18479602162162162</v>
      </c>
      <c r="I39" s="39">
        <f t="shared" si="3"/>
        <v>0.78542119022962542</v>
      </c>
      <c r="J39">
        <v>1</v>
      </c>
      <c r="K39" s="44">
        <f t="shared" si="4"/>
        <v>0.78542119022962542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0.1125792847171244</v>
      </c>
      <c r="J40" s="16">
        <v>1</v>
      </c>
      <c r="K40" s="46">
        <f t="shared" si="4"/>
        <v>0.1125792847171244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417</v>
      </c>
      <c r="E41">
        <f>(C41*D41)</f>
        <v>354.86700000000002</v>
      </c>
      <c r="F41" s="29">
        <f>(E41*$N$5)</f>
        <v>295.60421100000002</v>
      </c>
      <c r="G41" s="38">
        <v>0</v>
      </c>
      <c r="H41" s="29">
        <f>(H37)</f>
        <v>0.18479602162162162</v>
      </c>
      <c r="I41" s="39">
        <f t="shared" si="3"/>
        <v>0.59441131819556048</v>
      </c>
      <c r="J41">
        <v>1</v>
      </c>
      <c r="K41" s="44">
        <f>(I41*J41)</f>
        <v>0.59441131819556048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3.5462348090081104</v>
      </c>
      <c r="P46">
        <f>(O46/J3)</f>
        <v>1303.8266160180744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0.35647467493098473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40.212962882799062</v>
      </c>
      <c r="K4" s="4">
        <f>(J4/D13-1)</f>
        <v>6.9777167854548683E-2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0.66460395999999999</v>
      </c>
      <c r="C6" s="40">
        <v>0</v>
      </c>
      <c r="D6" s="40">
        <f>(B6*C6)</f>
        <v>0</v>
      </c>
      <c r="E6" s="38">
        <f>(B6*J3)</f>
        <v>0.23691448059884518</v>
      </c>
      <c r="M6" t="s">
        <v>11</v>
      </c>
      <c r="N6" s="1">
        <f>($B$13/5)</f>
        <v>22.561469698000003</v>
      </c>
      <c r="O6" s="38">
        <f>($S$7*Params!K8)</f>
        <v>0.44044312482164377</v>
      </c>
      <c r="P6" s="38">
        <f>(O6*N6)</f>
        <v>9.9370442143559483</v>
      </c>
      <c r="R6" s="2">
        <f>(B6)</f>
        <v>0.66460395999999999</v>
      </c>
      <c r="S6" s="40">
        <v>0</v>
      </c>
      <c r="T6" s="40">
        <f>(D6)</f>
        <v>0</v>
      </c>
      <c r="U6" s="38">
        <f>(R6*J3)</f>
        <v>0.23691448059884518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22.561469698000003</v>
      </c>
      <c r="O7" s="38">
        <f>($S$7*Params!K9)</f>
        <v>0.54208384593433079</v>
      </c>
      <c r="P7" s="38">
        <f>(O7*N7)</f>
        <v>12.230208263822707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22.561469698000003</v>
      </c>
      <c r="O8" s="38">
        <f>($C$7*Params!K10)</f>
        <v>0.74536528815970493</v>
      </c>
      <c r="P8" s="38">
        <f>(O8*N8)</f>
        <v>16.816536362756224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22.561469698000003</v>
      </c>
      <c r="O9" s="38">
        <f>($C$7*Params!K11)</f>
        <v>1.355209614835827</v>
      </c>
      <c r="P9" s="38">
        <f>(O9*N9)</f>
        <v>30.575520659556766</v>
      </c>
    </row>
    <row r="10" spans="2:21">
      <c r="N10" s="1"/>
      <c r="P10" s="38"/>
    </row>
    <row r="11" spans="2:21">
      <c r="P11" s="38">
        <f>(SUM(P6:P9))</f>
        <v>69.559309500491651</v>
      </c>
    </row>
    <row r="12" spans="2:21">
      <c r="F12" t="s">
        <v>9</v>
      </c>
      <c r="G12" s="35">
        <f>(D13/B13)</f>
        <v>0.33322329700296283</v>
      </c>
    </row>
    <row r="13" spans="2:21">
      <c r="B13" s="1">
        <f>(SUM(B5:B12))</f>
        <v>112.80734849000001</v>
      </c>
      <c r="D13" s="38">
        <f>(SUM(D5:D12))</f>
        <v>37.590036590000004</v>
      </c>
      <c r="R13" s="1">
        <f>(SUM(R5:R12))</f>
        <v>112.80734849000001</v>
      </c>
      <c r="T13" s="38">
        <f>(SUM(T5:T12))</f>
        <v>37.590036590000004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R6" sqref="R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0.12579212884844931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7.9617818146976855</v>
      </c>
      <c r="K4" s="4">
        <f>(J4/D14-1)</f>
        <v>-0.18971178364592811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0.55035423999999999</v>
      </c>
      <c r="C6" s="40">
        <v>0</v>
      </c>
      <c r="D6" s="40">
        <f>(B6*C6)</f>
        <v>0</v>
      </c>
      <c r="E6" s="38">
        <f>(B6*J3)</f>
        <v>6.9230231470370399E-2</v>
      </c>
      <c r="M6" t="s">
        <v>11</v>
      </c>
      <c r="N6" s="29">
        <f>($B$14/5)</f>
        <v>12.658632758</v>
      </c>
      <c r="O6" s="38">
        <f>($C$5*Params!K8)</f>
        <v>0.21940472231459929</v>
      </c>
      <c r="P6" s="38">
        <f>(O6*N6)</f>
        <v>2.77736380515148</v>
      </c>
      <c r="R6" s="36">
        <f>(B6)</f>
        <v>0.55035423999999999</v>
      </c>
      <c r="S6" s="40">
        <v>0</v>
      </c>
      <c r="T6" s="40">
        <f>(D6)</f>
        <v>0</v>
      </c>
      <c r="U6" s="38">
        <f>(E6)</f>
        <v>6.9230231470370399E-2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12.658632758</v>
      </c>
      <c r="O7" s="38">
        <f>($C$5*Params!K9)</f>
        <v>0.27003658131027602</v>
      </c>
      <c r="P7" s="38">
        <f>(O7*N7)</f>
        <v>3.4182939140325903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12.658632758</v>
      </c>
      <c r="O8" s="38">
        <f>($C$5*Params!K10)</f>
        <v>0.37130029930162955</v>
      </c>
      <c r="P8" s="38">
        <f>(O8*N8)</f>
        <v>4.7001541317948119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12.658632758</v>
      </c>
      <c r="O9" s="38">
        <f>($C$5*Params!K11)</f>
        <v>0.67509145327569009</v>
      </c>
      <c r="P9" s="38">
        <f>(O9*N9)</f>
        <v>8.5457347850814767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19.441546636060359</v>
      </c>
    </row>
    <row r="13" spans="2:21">
      <c r="F13" t="s">
        <v>9</v>
      </c>
      <c r="G13" s="38">
        <f>(D14/B14)</f>
        <v>0.15524368528331392</v>
      </c>
    </row>
    <row r="14" spans="2:21">
      <c r="B14" s="29">
        <f>(SUM(B5:B13))</f>
        <v>63.293163789999994</v>
      </c>
      <c r="D14" s="38">
        <f>(SUM(D5:D13))</f>
        <v>9.8258639999999993</v>
      </c>
    </row>
    <row r="17" spans="11:20">
      <c r="N17" s="29"/>
      <c r="R17" s="29">
        <f>(SUM(R5:R16))</f>
        <v>63.293163790000001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2023-11-09T08:42:18Z</dcterms:modified>
</cp:coreProperties>
</file>