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K2" i="1"/>
  <c r="N2"/>
  <c r="H2"/>
  <c r="C54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0" i="1"/>
  <c r="T2"/>
  <c r="C27" i="2"/>
  <c r="Q2" i="1" l="1"/>
  <c r="C27"/>
  <c r="C53" l="1"/>
  <c r="C14"/>
  <c r="C4"/>
  <c r="C37"/>
  <c r="C22"/>
  <c r="C43" l="1"/>
  <c r="C45"/>
  <c r="C49" l="1"/>
  <c r="C48" l="1"/>
  <c r="C52"/>
  <c r="C17"/>
  <c r="C19"/>
  <c r="C47" l="1"/>
  <c r="C36" l="1"/>
  <c r="C33" l="1"/>
  <c r="C40" l="1"/>
  <c r="C55" l="1"/>
  <c r="C30" l="1"/>
  <c r="C32"/>
  <c r="C41" l="1"/>
  <c r="C42" l="1"/>
  <c r="C29" l="1"/>
  <c r="C51" l="1"/>
  <c r="C39" l="1"/>
  <c r="C34" l="1"/>
  <c r="C38"/>
  <c r="C35"/>
  <c r="C23" l="1"/>
  <c r="C20"/>
  <c r="C26" l="1"/>
  <c r="C44" l="1"/>
  <c r="C16" l="1"/>
  <c r="C15" l="1"/>
  <c r="C13"/>
  <c r="C12" l="1"/>
  <c r="C28" l="1"/>
  <c r="C18" l="1"/>
  <c r="C24" l="1"/>
  <c r="C25" l="1"/>
  <c r="C31" l="1"/>
  <c r="C46" l="1"/>
  <c r="C21" l="1"/>
  <c r="C7" l="1"/>
  <c r="D21" s="1"/>
  <c r="D55" l="1"/>
  <c r="D38"/>
  <c r="D22"/>
  <c r="D41"/>
  <c r="D28"/>
  <c r="N9"/>
  <c r="D13"/>
  <c r="D35"/>
  <c r="D45"/>
  <c r="D17"/>
  <c r="D16"/>
  <c r="D37"/>
  <c r="D53"/>
  <c r="D15"/>
  <c r="D44"/>
  <c r="D40"/>
  <c r="Q3"/>
  <c r="D42"/>
  <c r="D32"/>
  <c r="D7"/>
  <c r="E7" s="1"/>
  <c r="N8"/>
  <c r="D34"/>
  <c r="D48"/>
  <c r="D27"/>
  <c r="D52"/>
  <c r="D26"/>
  <c r="D31"/>
  <c r="D12"/>
  <c r="D18"/>
  <c r="D50"/>
  <c r="D14"/>
  <c r="D33"/>
  <c r="D20"/>
  <c r="D43"/>
  <c r="M9"/>
  <c r="D29"/>
  <c r="D54"/>
  <c r="D25"/>
  <c r="D30"/>
  <c r="D47"/>
  <c r="M8"/>
  <c r="D24"/>
  <c r="D39"/>
  <c r="D23"/>
  <c r="D49"/>
  <c r="D19"/>
  <c r="D51"/>
  <c r="D36"/>
  <c r="D46"/>
  <c r="M10" l="1"/>
  <c r="N10"/>
  <c r="M11" l="1"/>
  <c r="N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<sst xmlns="http://schemas.openxmlformats.org/spreadsheetml/2006/main" count="107" uniqueCount="67">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</sst>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1247.9105269598579</c:v>
                </c:pt>
                <c:pt idx="1">
                  <c:v>1247.9949848034753</c:v>
                </c:pt>
                <c:pt idx="2">
                  <c:v>351.59</c:v>
                </c:pt>
                <c:pt idx="3">
                  <c:v>287.66490818084662</c:v>
                </c:pt>
                <c:pt idx="4">
                  <c:v>1051.1890530541102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1247.9105269598579</v>
          </cell>
        </row>
      </sheetData>
      <sheetData sheetId="1">
        <row r="4">
          <cell r="J4">
            <v>1247.9949848034753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2.8971255612012645</v>
          </cell>
        </row>
      </sheetData>
      <sheetData sheetId="4">
        <row r="47">
          <cell r="M47">
            <v>117.75</v>
          </cell>
          <cell r="O47">
            <v>1.7523610842497597</v>
          </cell>
        </row>
      </sheetData>
      <sheetData sheetId="5">
        <row r="4">
          <cell r="C4">
            <v>-123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3.9372563160001901</v>
          </cell>
        </row>
      </sheetData>
      <sheetData sheetId="8">
        <row r="4">
          <cell r="J4">
            <v>42.465367183520065</v>
          </cell>
        </row>
      </sheetData>
      <sheetData sheetId="9">
        <row r="4">
          <cell r="J4">
            <v>12.34055015389287</v>
          </cell>
        </row>
      </sheetData>
      <sheetData sheetId="10">
        <row r="4">
          <cell r="J4">
            <v>22.112092552233801</v>
          </cell>
        </row>
      </sheetData>
      <sheetData sheetId="11">
        <row r="4">
          <cell r="J4">
            <v>12.924287129045396</v>
          </cell>
        </row>
      </sheetData>
      <sheetData sheetId="12">
        <row r="4">
          <cell r="J4">
            <v>56.334665982236245</v>
          </cell>
        </row>
      </sheetData>
      <sheetData sheetId="13">
        <row r="4">
          <cell r="J4">
            <v>3.5812504153238565</v>
          </cell>
        </row>
      </sheetData>
      <sheetData sheetId="14">
        <row r="4">
          <cell r="J4">
            <v>181.77530428487157</v>
          </cell>
        </row>
      </sheetData>
      <sheetData sheetId="15">
        <row r="4">
          <cell r="J4">
            <v>5.5363730829648743</v>
          </cell>
        </row>
      </sheetData>
      <sheetData sheetId="16">
        <row r="4">
          <cell r="J4">
            <v>40.138442349297101</v>
          </cell>
        </row>
      </sheetData>
      <sheetData sheetId="17">
        <row r="4">
          <cell r="J4">
            <v>5.8041117353916123</v>
          </cell>
        </row>
      </sheetData>
      <sheetData sheetId="18">
        <row r="4">
          <cell r="J4">
            <v>4.2389280482460761</v>
          </cell>
        </row>
      </sheetData>
      <sheetData sheetId="19">
        <row r="4">
          <cell r="J4">
            <v>13.387403473741189</v>
          </cell>
        </row>
      </sheetData>
      <sheetData sheetId="20">
        <row r="4">
          <cell r="J4">
            <v>2.2681001746248524</v>
          </cell>
        </row>
      </sheetData>
      <sheetData sheetId="21">
        <row r="4">
          <cell r="J4">
            <v>11.753210863061538</v>
          </cell>
        </row>
      </sheetData>
      <sheetData sheetId="22">
        <row r="4">
          <cell r="J4">
            <v>7.8838809225682036</v>
          </cell>
        </row>
      </sheetData>
      <sheetData sheetId="23">
        <row r="4">
          <cell r="J4">
            <v>11.678219121010976</v>
          </cell>
        </row>
      </sheetData>
      <sheetData sheetId="24">
        <row r="4">
          <cell r="J4">
            <v>3.9172866107134641</v>
          </cell>
        </row>
      </sheetData>
      <sheetData sheetId="25">
        <row r="4">
          <cell r="J4">
            <v>19.876077398893248</v>
          </cell>
        </row>
      </sheetData>
      <sheetData sheetId="26">
        <row r="4">
          <cell r="J4">
            <v>44.488790436106648</v>
          </cell>
        </row>
      </sheetData>
      <sheetData sheetId="27">
        <row r="4">
          <cell r="J4">
            <v>1.9261814518355771</v>
          </cell>
        </row>
      </sheetData>
      <sheetData sheetId="28">
        <row r="4">
          <cell r="J4">
            <v>46.02453635136645</v>
          </cell>
        </row>
      </sheetData>
      <sheetData sheetId="29">
        <row r="4">
          <cell r="J4">
            <v>53.693846952608709</v>
          </cell>
        </row>
      </sheetData>
      <sheetData sheetId="30">
        <row r="4">
          <cell r="J4">
            <v>2.1734132134018953</v>
          </cell>
        </row>
      </sheetData>
      <sheetData sheetId="31">
        <row r="4">
          <cell r="J4">
            <v>4.4741262824906594</v>
          </cell>
        </row>
      </sheetData>
      <sheetData sheetId="32">
        <row r="4">
          <cell r="J4">
            <v>2.893489242872044</v>
          </cell>
        </row>
      </sheetData>
      <sheetData sheetId="33">
        <row r="4">
          <cell r="J4">
            <v>287.66490818084662</v>
          </cell>
        </row>
      </sheetData>
      <sheetData sheetId="34">
        <row r="4">
          <cell r="J4">
            <v>0.9519485649421825</v>
          </cell>
        </row>
      </sheetData>
      <sheetData sheetId="35">
        <row r="4">
          <cell r="J4">
            <v>12.125815011671742</v>
          </cell>
        </row>
      </sheetData>
      <sheetData sheetId="36">
        <row r="4">
          <cell r="J4">
            <v>18.849709745455232</v>
          </cell>
        </row>
      </sheetData>
      <sheetData sheetId="37">
        <row r="4">
          <cell r="J4">
            <v>0.94850569664960749</v>
          </cell>
        </row>
      </sheetData>
      <sheetData sheetId="38">
        <row r="4">
          <cell r="J4">
            <v>0.98960206162100117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351.59</f>
        <v>351.59</v>
      </c>
      <c r="P2" t="s">
        <v>8</v>
      </c>
      <c r="Q2" s="10">
        <f>N2+K2+H2</f>
        <v>431.14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0.10298710195620975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4186.3494729982913</v>
      </c>
      <c r="D7" s="20">
        <f>(C7*[1]Feuil1!$K$2-C4)/C4</f>
        <v>0.48475000584364997</v>
      </c>
      <c r="E7" s="31">
        <f>C7-C7/(1+D7)</f>
        <v>1366.7842556069872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1247.9105269598579</v>
      </c>
    </row>
    <row r="9" spans="2:20">
      <c r="M9" s="17" t="str">
        <f>IF(C13&gt;C7*Params!F8,B13,"Others")</f>
        <v>BTC</v>
      </c>
      <c r="N9" s="18">
        <f>IF(C13&gt;C7*0.1,C13,C7)</f>
        <v>1247.9949848034753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351.59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287.66490818084662</v>
      </c>
    </row>
    <row r="12" spans="2:20">
      <c r="B12" s="7" t="s">
        <v>19</v>
      </c>
      <c r="C12" s="1">
        <f>[2]ETH!J4</f>
        <v>1247.9105269598579</v>
      </c>
      <c r="D12" s="20">
        <f>C12/$C$7</f>
        <v>0.29809038519330688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1051.1890530541102</v>
      </c>
    </row>
    <row r="13" spans="2:20">
      <c r="B13" s="7" t="s">
        <v>4</v>
      </c>
      <c r="C13" s="1">
        <f>[2]BTC!J4</f>
        <v>1247.9949848034753</v>
      </c>
      <c r="D13" s="20">
        <f t="shared" ref="D13:D55" si="0">C13/$C$7</f>
        <v>0.2981105597736094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351.59</v>
      </c>
      <c r="D14" s="20">
        <f t="shared" si="0"/>
        <v>8.3984866114913445E-2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287.66490818084662</v>
      </c>
      <c r="D15" s="20">
        <f t="shared" si="0"/>
        <v>6.8714977102668662E-2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181.77530428487157</v>
      </c>
      <c r="D16" s="20">
        <f t="shared" si="0"/>
        <v>4.3420957915078905E-2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22</v>
      </c>
      <c r="C17" s="1">
        <f>-[2]BIGTIME!$C$4</f>
        <v>123</v>
      </c>
      <c r="D17" s="20">
        <f t="shared" si="0"/>
        <v>2.9381206894776173E-2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2.8127130990730848E-2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1.4941418628197152E-2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56.334665982236245</v>
      </c>
      <c r="D20" s="20">
        <f t="shared" si="0"/>
        <v>1.3456751842050344E-2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38</v>
      </c>
      <c r="C21" s="9">
        <f>[2]NEAR!$J$4</f>
        <v>53.693846952608709</v>
      </c>
      <c r="D21" s="20">
        <f t="shared" si="0"/>
        <v>1.2825935173097916E-2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49.31</v>
      </c>
      <c r="D22" s="20">
        <f t="shared" si="0"/>
        <v>1.177875863399523E-2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44.488790436106648</v>
      </c>
      <c r="D23" s="20">
        <f t="shared" si="0"/>
        <v>1.0627108587817796E-2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42.465367183520065</v>
      </c>
      <c r="D24" s="20">
        <f t="shared" si="0"/>
        <v>1.014377023643611E-2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57</v>
      </c>
      <c r="C25" s="9">
        <f>[2]MINA!$J$4</f>
        <v>46.02453635136645</v>
      </c>
      <c r="D25" s="20">
        <f t="shared" si="0"/>
        <v>1.0993954672972721E-2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40.138442349297101</v>
      </c>
      <c r="D26" s="20">
        <f t="shared" si="0"/>
        <v>9.5879339764125531E-3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7.2234772073010694E-3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22.112092552233801</v>
      </c>
      <c r="D28" s="20">
        <f t="shared" si="0"/>
        <v>5.2819509443383789E-3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19.876077398893248</v>
      </c>
      <c r="D29" s="20">
        <f t="shared" si="0"/>
        <v>4.7478304253127414E-3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18.849709745455232</v>
      </c>
      <c r="D30" s="20">
        <f t="shared" si="0"/>
        <v>4.5026603409569019E-3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13.387403473741189</v>
      </c>
      <c r="D31" s="20">
        <f t="shared" si="0"/>
        <v>3.197870497933619E-3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12.924287129045396</v>
      </c>
      <c r="D32" s="20">
        <f t="shared" si="0"/>
        <v>3.0872451553331346E-3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12.34055015389287</v>
      </c>
      <c r="D33" s="20">
        <f t="shared" si="0"/>
        <v>2.947806969649499E-3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12.125815011671742</v>
      </c>
      <c r="D34" s="20">
        <f t="shared" si="0"/>
        <v>2.896512842485449E-3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11.753210863061538</v>
      </c>
      <c r="D35" s="20">
        <f t="shared" si="0"/>
        <v>2.8075082930531861E-3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11.678219121010976</v>
      </c>
      <c r="D36" s="20">
        <f t="shared" si="0"/>
        <v>2.7895948955849971E-3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2.5081518080906492E-3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7.8838809225682036</v>
      </c>
      <c r="D38" s="20">
        <f t="shared" si="0"/>
        <v>1.8832352562581727E-3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5.8041117353916123</v>
      </c>
      <c r="D39" s="20">
        <f t="shared" si="0"/>
        <v>1.3864374612840597E-3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5.5363730829648743</v>
      </c>
      <c r="D40" s="20">
        <f t="shared" si="0"/>
        <v>1.3224823007907381E-3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4.4741262824906594</v>
      </c>
      <c r="D41" s="20">
        <f t="shared" si="0"/>
        <v>1.0687417071480801E-3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4.2389280482460761</v>
      </c>
      <c r="D42" s="20">
        <f t="shared" si="0"/>
        <v>1.0125595284356725E-3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3.9372563160001901</v>
      </c>
      <c r="D43" s="20">
        <f t="shared" si="0"/>
        <v>9.4049871884687667E-4</v>
      </c>
    </row>
    <row r="44" spans="2:14">
      <c r="B44" s="22" t="s">
        <v>23</v>
      </c>
      <c r="C44" s="9">
        <f>[2]LUNA!J4</f>
        <v>3.9172866107134641</v>
      </c>
      <c r="D44" s="20">
        <f t="shared" si="0"/>
        <v>9.357285233781205E-4</v>
      </c>
    </row>
    <row r="45" spans="2:14">
      <c r="B45" s="22" t="s">
        <v>36</v>
      </c>
      <c r="C45" s="9">
        <f>[2]AMP!$J$4</f>
        <v>3.5812504153238565</v>
      </c>
      <c r="D45" s="20">
        <f t="shared" si="0"/>
        <v>8.5545901946856363E-4</v>
      </c>
    </row>
    <row r="46" spans="2:14">
      <c r="B46" s="22" t="s">
        <v>62</v>
      </c>
      <c r="C46" s="10">
        <f>[2]SEI!$J$4</f>
        <v>2.1734132134018953</v>
      </c>
      <c r="D46" s="20">
        <f t="shared" si="0"/>
        <v>5.1916669342114965E-4</v>
      </c>
    </row>
    <row r="47" spans="2:14">
      <c r="B47" s="7" t="s">
        <v>25</v>
      </c>
      <c r="C47" s="1">
        <f>[2]POLIS!J4</f>
        <v>2.8971255612012645</v>
      </c>
      <c r="D47" s="20">
        <f t="shared" si="0"/>
        <v>6.9204102043738931E-4</v>
      </c>
    </row>
    <row r="48" spans="2:14">
      <c r="B48" s="22" t="s">
        <v>40</v>
      </c>
      <c r="C48" s="9">
        <f>[2]SHPING!$J$4</f>
        <v>2.893489242872044</v>
      </c>
      <c r="D48" s="20">
        <f t="shared" si="0"/>
        <v>6.9117240725717719E-4</v>
      </c>
    </row>
    <row r="49" spans="2:4">
      <c r="B49" s="22" t="s">
        <v>50</v>
      </c>
      <c r="C49" s="9">
        <f>[2]KAVA!$J$4</f>
        <v>2.2681001746248524</v>
      </c>
      <c r="D49" s="20">
        <f t="shared" si="0"/>
        <v>5.4178471942057521E-4</v>
      </c>
    </row>
    <row r="50" spans="2:4">
      <c r="B50" s="22" t="s">
        <v>63</v>
      </c>
      <c r="C50" s="10">
        <f>[2]MEME!$J$4</f>
        <v>1.9261814518355771</v>
      </c>
      <c r="D50" s="20">
        <f t="shared" si="0"/>
        <v>4.6011004677448322E-4</v>
      </c>
    </row>
    <row r="51" spans="2:4">
      <c r="B51" s="7" t="s">
        <v>28</v>
      </c>
      <c r="C51" s="1">
        <f>[2]ATLAS!O47</f>
        <v>1.7523610842497597</v>
      </c>
      <c r="D51" s="20">
        <f t="shared" si="0"/>
        <v>4.1858929732273569E-4</v>
      </c>
    </row>
    <row r="52" spans="2:4">
      <c r="B52" s="7" t="s">
        <v>27</v>
      </c>
      <c r="C52" s="1">
        <f>[2]Ayman!$E$9</f>
        <v>1.6967935999999999</v>
      </c>
      <c r="D52" s="20">
        <f t="shared" si="0"/>
        <v>4.0531580340920392E-4</v>
      </c>
    </row>
    <row r="53" spans="2:4">
      <c r="B53" s="22" t="s">
        <v>65</v>
      </c>
      <c r="C53" s="10">
        <f>[2]DYDX!$J$4</f>
        <v>0.98960206162100117</v>
      </c>
      <c r="D53" s="20">
        <f t="shared" si="0"/>
        <v>2.3638782858523315E-4</v>
      </c>
    </row>
    <row r="54" spans="2:4">
      <c r="B54" s="22" t="s">
        <v>66</v>
      </c>
      <c r="C54" s="10">
        <f>[2]TIA!$J$4</f>
        <v>0.94850569664960749</v>
      </c>
      <c r="D54" s="20">
        <f t="shared" si="0"/>
        <v>2.2657107409866607E-4</v>
      </c>
    </row>
    <row r="55" spans="2:4">
      <c r="B55" s="22" t="s">
        <v>43</v>
      </c>
      <c r="C55" s="9">
        <f>[2]TRX!$J$4</f>
        <v>0.9519485649421825</v>
      </c>
      <c r="D55" s="20">
        <f t="shared" si="0"/>
        <v>2.2739347755895559E-4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2023-12-20T07:43:49Z</dcterms:modified>
</cp:coreProperties>
</file>