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54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0" i="1"/>
  <c r="K2"/>
  <c r="T2"/>
  <c r="C27" i="2"/>
  <c r="Q2" i="1" l="1"/>
  <c r="C27"/>
  <c r="C53" l="1"/>
  <c r="C14"/>
  <c r="C4"/>
  <c r="C37"/>
  <c r="C22"/>
  <c r="C43" l="1"/>
  <c r="C45"/>
  <c r="C49" l="1"/>
  <c r="C48" l="1"/>
  <c r="C52"/>
  <c r="C17"/>
  <c r="C19"/>
  <c r="C47" l="1"/>
  <c r="C36" l="1"/>
  <c r="C33" l="1"/>
  <c r="C40" l="1"/>
  <c r="C55" l="1"/>
  <c r="C30" l="1"/>
  <c r="C32"/>
  <c r="C41" l="1"/>
  <c r="C42" l="1"/>
  <c r="C29" l="1"/>
  <c r="C51" l="1"/>
  <c r="C39" l="1"/>
  <c r="C34" l="1"/>
  <c r="C38"/>
  <c r="C35"/>
  <c r="C23" l="1"/>
  <c r="C20"/>
  <c r="C21" l="1"/>
  <c r="C26" l="1"/>
  <c r="C44" l="1"/>
  <c r="C16" l="1"/>
  <c r="C15" l="1"/>
  <c r="C13"/>
  <c r="C12" l="1"/>
  <c r="C28" l="1"/>
  <c r="C18" l="1"/>
  <c r="C24" l="1"/>
  <c r="C25" l="1"/>
  <c r="C31" l="1"/>
  <c r="C46" l="1"/>
  <c r="C7" s="1"/>
  <c r="D55" l="1"/>
  <c r="D52"/>
  <c r="D38"/>
  <c r="D26"/>
  <c r="D22"/>
  <c r="D31"/>
  <c r="D21"/>
  <c r="D12"/>
  <c r="D41"/>
  <c r="D18"/>
  <c r="D28"/>
  <c r="D50"/>
  <c r="N9"/>
  <c r="D14"/>
  <c r="D13"/>
  <c r="D33"/>
  <c r="D35"/>
  <c r="D20"/>
  <c r="D45"/>
  <c r="D43"/>
  <c r="D17"/>
  <c r="M9"/>
  <c r="D16"/>
  <c r="D29"/>
  <c r="D37"/>
  <c r="D54"/>
  <c r="D53"/>
  <c r="D25"/>
  <c r="D15"/>
  <c r="D30"/>
  <c r="D44"/>
  <c r="D47"/>
  <c r="D40"/>
  <c r="M8"/>
  <c r="Q3"/>
  <c r="D24"/>
  <c r="D42"/>
  <c r="D39"/>
  <c r="D32"/>
  <c r="D23"/>
  <c r="D7"/>
  <c r="E7" s="1"/>
  <c r="D49"/>
  <c r="N8"/>
  <c r="D19"/>
  <c r="D34"/>
  <c r="D51"/>
  <c r="D48"/>
  <c r="D36"/>
  <c r="D27"/>
  <c r="D46"/>
  <c r="N10" l="1"/>
  <c r="M10"/>
  <c r="N11" l="1"/>
  <c r="M11"/>
  <c r="N12" s="1"/>
  <c r="M12" l="1"/>
  <c r="N13" l="1"/>
  <c r="M13"/>
  <c r="N14" l="1"/>
  <c r="M14"/>
  <c r="N15" l="1"/>
  <c r="M15"/>
  <c r="N16" l="1"/>
  <c r="M16"/>
  <c r="N17" l="1"/>
  <c r="M17"/>
  <c r="N18" l="1"/>
  <c r="M18"/>
  <c r="N19" l="1"/>
  <c r="M19"/>
  <c r="N20" l="1"/>
  <c r="M20"/>
  <c r="N21" l="1"/>
  <c r="M21"/>
  <c r="N22" l="1"/>
  <c r="M22"/>
  <c r="N23" l="1"/>
  <c r="M23"/>
  <c r="N24" l="1"/>
  <c r="M24"/>
  <c r="M25" l="1"/>
  <c r="N26" s="1"/>
  <c r="N25"/>
  <c r="M26" l="1"/>
  <c r="N27" l="1"/>
  <c r="M27"/>
  <c r="N28" l="1"/>
  <c r="M28"/>
  <c r="N29" l="1"/>
  <c r="M29"/>
  <c r="N30" l="1"/>
  <c r="M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M40" l="1"/>
  <c r="N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<sst xmlns="http://schemas.openxmlformats.org/spreadsheetml/2006/main" count="107" uniqueCount="67">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</sst>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1228.516986488808</c:v>
                </c:pt>
                <c:pt idx="1">
                  <c:v>1232.7645231569575</c:v>
                </c:pt>
                <c:pt idx="2">
                  <c:v>351.48</c:v>
                </c:pt>
                <c:pt idx="3">
                  <c:v>278.33608230217595</c:v>
                </c:pt>
                <c:pt idx="4">
                  <c:v>1037.9776786046257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1228.516986488808</v>
          </cell>
        </row>
      </sheetData>
      <sheetData sheetId="1">
        <row r="4">
          <cell r="J4">
            <v>1232.7645231569575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2.8817840897299063</v>
          </cell>
        </row>
      </sheetData>
      <sheetData sheetId="4">
        <row r="47">
          <cell r="M47">
            <v>117.75</v>
          </cell>
          <cell r="O47">
            <v>1.7082779208338259</v>
          </cell>
        </row>
      </sheetData>
      <sheetData sheetId="5">
        <row r="4">
          <cell r="C4">
            <v>-123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4.223770383752699</v>
          </cell>
        </row>
      </sheetData>
      <sheetData sheetId="8">
        <row r="4">
          <cell r="J4">
            <v>41.9168038350006</v>
          </cell>
        </row>
      </sheetData>
      <sheetData sheetId="9">
        <row r="4">
          <cell r="J4">
            <v>12.270428483897957</v>
          </cell>
        </row>
      </sheetData>
      <sheetData sheetId="10">
        <row r="4">
          <cell r="J4">
            <v>21.834676625537988</v>
          </cell>
        </row>
      </sheetData>
      <sheetData sheetId="11">
        <row r="4">
          <cell r="J4">
            <v>12.747139799832704</v>
          </cell>
        </row>
      </sheetData>
      <sheetData sheetId="12">
        <row r="4">
          <cell r="J4">
            <v>54.623902574090089</v>
          </cell>
        </row>
      </sheetData>
      <sheetData sheetId="13">
        <row r="4">
          <cell r="J4">
            <v>3.5848542488211081</v>
          </cell>
        </row>
      </sheetData>
      <sheetData sheetId="14">
        <row r="4">
          <cell r="J4">
            <v>180.273397239563</v>
          </cell>
        </row>
      </sheetData>
      <sheetData sheetId="15">
        <row r="4">
          <cell r="J4">
            <v>5.5764805834541686</v>
          </cell>
        </row>
      </sheetData>
      <sheetData sheetId="16">
        <row r="4">
          <cell r="J4">
            <v>39.459017035884024</v>
          </cell>
        </row>
      </sheetData>
      <sheetData sheetId="17">
        <row r="4">
          <cell r="J4">
            <v>5.7498553789192339</v>
          </cell>
        </row>
      </sheetData>
      <sheetData sheetId="18">
        <row r="4">
          <cell r="J4">
            <v>4.216141703266576</v>
          </cell>
        </row>
      </sheetData>
      <sheetData sheetId="19">
        <row r="4">
          <cell r="J4">
            <v>13.632397092704441</v>
          </cell>
        </row>
      </sheetData>
      <sheetData sheetId="20">
        <row r="4">
          <cell r="J4">
            <v>2.2523196985546488</v>
          </cell>
        </row>
      </sheetData>
      <sheetData sheetId="21">
        <row r="4">
          <cell r="J4">
            <v>11.534068282681332</v>
          </cell>
        </row>
      </sheetData>
      <sheetData sheetId="22">
        <row r="4">
          <cell r="J4">
            <v>7.7535906450305516</v>
          </cell>
        </row>
      </sheetData>
      <sheetData sheetId="23">
        <row r="4">
          <cell r="J4">
            <v>11.580870427524456</v>
          </cell>
        </row>
      </sheetData>
      <sheetData sheetId="24">
        <row r="4">
          <cell r="J4">
            <v>4.0055477214721087</v>
          </cell>
        </row>
      </sheetData>
      <sheetData sheetId="25">
        <row r="4">
          <cell r="J4">
            <v>20.936785239624825</v>
          </cell>
        </row>
      </sheetData>
      <sheetData sheetId="26">
        <row r="4">
          <cell r="J4">
            <v>44.07176758548659</v>
          </cell>
        </row>
      </sheetData>
      <sheetData sheetId="27">
        <row r="4">
          <cell r="J4">
            <v>2.0058651607178146</v>
          </cell>
        </row>
      </sheetData>
      <sheetData sheetId="28">
        <row r="4">
          <cell r="J4">
            <v>42.926040789233596</v>
          </cell>
        </row>
      </sheetData>
      <sheetData sheetId="29">
        <row r="4">
          <cell r="J4">
            <v>48.836899703574119</v>
          </cell>
        </row>
      </sheetData>
      <sheetData sheetId="30">
        <row r="4">
          <cell r="J4">
            <v>2.0594411429419162</v>
          </cell>
        </row>
      </sheetData>
      <sheetData sheetId="31">
        <row r="4">
          <cell r="J4">
            <v>4.448657416328941</v>
          </cell>
        </row>
      </sheetData>
      <sheetData sheetId="32">
        <row r="4">
          <cell r="J4">
            <v>3.1856663515229688</v>
          </cell>
        </row>
      </sheetData>
      <sheetData sheetId="33">
        <row r="4">
          <cell r="J4">
            <v>278.33608230217595</v>
          </cell>
        </row>
      </sheetData>
      <sheetData sheetId="34">
        <row r="4">
          <cell r="J4">
            <v>0.93973704474775743</v>
          </cell>
        </row>
      </sheetData>
      <sheetData sheetId="35">
        <row r="4">
          <cell r="J4">
            <v>12.032584815798955</v>
          </cell>
        </row>
      </sheetData>
      <sheetData sheetId="36">
        <row r="4">
          <cell r="J4">
            <v>18.781063824017064</v>
          </cell>
        </row>
      </sheetData>
      <sheetData sheetId="37">
        <row r="4">
          <cell r="J4">
            <v>0.89795953830189323</v>
          </cell>
        </row>
      </sheetData>
      <sheetData sheetId="38">
        <row r="4">
          <cell r="J4">
            <v>0.98309262177783985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27" sqref="N27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24.71+5.53</f>
        <v>30.240000000000002</v>
      </c>
      <c r="J2" t="s">
        <v>6</v>
      </c>
      <c r="K2" s="9">
        <f>10.78+37.53</f>
        <v>48.31</v>
      </c>
      <c r="M2" t="s">
        <v>59</v>
      </c>
      <c r="N2" s="9">
        <f>351.48</f>
        <v>351.48</v>
      </c>
      <c r="P2" t="s">
        <v>8</v>
      </c>
      <c r="Q2" s="10">
        <f>N2+K2+H2</f>
        <v>430.03000000000003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0.10414680571866926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4129.0752705525683</v>
      </c>
      <c r="D7" s="20">
        <f>(C7*[1]Feuil1!$K$2-C4)/C4</f>
        <v>0.46443687313352466</v>
      </c>
      <c r="E7" s="31">
        <f>C7-C7/(1+D7)</f>
        <v>1309.5100531612638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1228.516986488808</v>
      </c>
    </row>
    <row r="9" spans="2:20">
      <c r="M9" s="17" t="str">
        <f>IF(C13&gt;C7*Params!F8,B13,"Others")</f>
        <v>BTC</v>
      </c>
      <c r="N9" s="18">
        <f>IF(C13&gt;C7*0.1,C13,C7)</f>
        <v>1232.7645231569575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351.48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278.33608230217595</v>
      </c>
    </row>
    <row r="12" spans="2:20">
      <c r="B12" s="7" t="s">
        <v>19</v>
      </c>
      <c r="C12" s="1">
        <f>[2]ETH!J4</f>
        <v>1228.516986488808</v>
      </c>
      <c r="D12" s="20">
        <f>C12/$C$7</f>
        <v>0.29752835828647978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1037.9776786046257</v>
      </c>
    </row>
    <row r="13" spans="2:20">
      <c r="B13" s="7" t="s">
        <v>4</v>
      </c>
      <c r="C13" s="1">
        <f>[2]BTC!J4</f>
        <v>1232.7645231569575</v>
      </c>
      <c r="D13" s="20">
        <f t="shared" ref="D13:D55" si="0">C13/$C$7</f>
        <v>0.29855704785734855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351.48</v>
      </c>
      <c r="D14" s="20">
        <f t="shared" si="0"/>
        <v>8.5123175764476589E-2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278.33608230217595</v>
      </c>
      <c r="D15" s="20">
        <f t="shared" si="0"/>
        <v>6.7408817729042753E-2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180.273397239563</v>
      </c>
      <c r="D16" s="20">
        <f t="shared" si="0"/>
        <v>4.3659508589059488E-2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22</v>
      </c>
      <c r="C17" s="1">
        <f>-[2]BIGTIME!$C$4</f>
        <v>123</v>
      </c>
      <c r="D17" s="20">
        <f t="shared" si="0"/>
        <v>2.9788752187978322E-2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20</v>
      </c>
      <c r="C18" s="1">
        <f>[2]ATLAS!M47</f>
        <v>117.75</v>
      </c>
      <c r="D18" s="20">
        <f>C18/$C$7</f>
        <v>2.8517281058003639E-2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1.5148670319984098E-2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54.623902574090089</v>
      </c>
      <c r="D20" s="20">
        <f t="shared" si="0"/>
        <v>1.3229088596096266E-2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38</v>
      </c>
      <c r="C21" s="9">
        <f>[2]NEAR!$J$4</f>
        <v>48.836899703574119</v>
      </c>
      <c r="D21" s="20">
        <f t="shared" si="0"/>
        <v>1.1827563438202612E-2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48.31</v>
      </c>
      <c r="D22" s="20">
        <f t="shared" si="0"/>
        <v>1.1699956245538478E-2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44.07176758548659</v>
      </c>
      <c r="D23" s="20">
        <f t="shared" si="0"/>
        <v>1.0673520025123867E-2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41.9168038350006</v>
      </c>
      <c r="D24" s="20">
        <f t="shared" si="0"/>
        <v>1.0151620178479124E-2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57</v>
      </c>
      <c r="C25" s="9">
        <f>[2]MINA!$J$4</f>
        <v>42.926040789233596</v>
      </c>
      <c r="D25" s="20">
        <f t="shared" si="0"/>
        <v>1.0396042207166903E-2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39.459017035884024</v>
      </c>
      <c r="D26" s="20">
        <f t="shared" si="0"/>
        <v>9.556381138724911E-3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30.240000000000002</v>
      </c>
      <c r="D27" s="20">
        <f t="shared" si="0"/>
        <v>7.3236737086541832E-3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21.834676625537988</v>
      </c>
      <c r="D28" s="20">
        <f t="shared" si="0"/>
        <v>5.2880306593723076E-3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20.936785239624825</v>
      </c>
      <c r="D29" s="20">
        <f t="shared" si="0"/>
        <v>5.0705748546024899E-3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18.781063824017064</v>
      </c>
      <c r="D30" s="20">
        <f t="shared" si="0"/>
        <v>4.5484915128475517E-3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13.632397092704441</v>
      </c>
      <c r="D31" s="20">
        <f t="shared" si="0"/>
        <v>3.3015617782332415E-3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12.747139799832704</v>
      </c>
      <c r="D32" s="20">
        <f t="shared" si="0"/>
        <v>3.087165760997821E-3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12.270428483897957</v>
      </c>
      <c r="D33" s="20">
        <f t="shared" si="0"/>
        <v>2.9717134418467219E-3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12.032584815798955</v>
      </c>
      <c r="D34" s="20">
        <f t="shared" si="0"/>
        <v>2.9141112785257385E-3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11.534068282681332</v>
      </c>
      <c r="D35" s="20">
        <f t="shared" si="0"/>
        <v>2.7933780633497148E-3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11.580870427524456</v>
      </c>
      <c r="D36" s="20">
        <f t="shared" si="0"/>
        <v>2.8047128397285575E-3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2.5429422599493687E-3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7.7535906450305516</v>
      </c>
      <c r="D38" s="20">
        <f t="shared" si="0"/>
        <v>1.8778031731044073E-3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5.7498553789192339</v>
      </c>
      <c r="D39" s="20">
        <f t="shared" si="0"/>
        <v>1.392528593490563E-3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5.5764805834541686</v>
      </c>
      <c r="D40" s="20">
        <f t="shared" si="0"/>
        <v>1.3505398226145446E-3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4.448657416328941</v>
      </c>
      <c r="D41" s="20">
        <f t="shared" si="0"/>
        <v>1.0773979946685751E-3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4.216141703266576</v>
      </c>
      <c r="D42" s="20">
        <f t="shared" si="0"/>
        <v>1.0210861820163322E-3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4.223770383752699</v>
      </c>
      <c r="D43" s="20">
        <f t="shared" si="0"/>
        <v>1.0229337338254574E-3</v>
      </c>
    </row>
    <row r="44" spans="2:14">
      <c r="B44" s="22" t="s">
        <v>23</v>
      </c>
      <c r="C44" s="9">
        <f>[2]LUNA!J4</f>
        <v>4.0055477214721087</v>
      </c>
      <c r="D44" s="20">
        <f t="shared" si="0"/>
        <v>9.7008348335003139E-4</v>
      </c>
    </row>
    <row r="45" spans="2:14">
      <c r="B45" s="22" t="s">
        <v>36</v>
      </c>
      <c r="C45" s="9">
        <f>[2]AMP!$J$4</f>
        <v>3.5848542488211081</v>
      </c>
      <c r="D45" s="20">
        <f t="shared" si="0"/>
        <v>8.681978442939282E-4</v>
      </c>
    </row>
    <row r="46" spans="2:14">
      <c r="B46" s="22" t="s">
        <v>62</v>
      </c>
      <c r="C46" s="10">
        <f>[2]SEI!$J$4</f>
        <v>2.0594411429419162</v>
      </c>
      <c r="D46" s="20">
        <f t="shared" si="0"/>
        <v>4.9876570612051696E-4</v>
      </c>
    </row>
    <row r="47" spans="2:14">
      <c r="B47" s="7" t="s">
        <v>25</v>
      </c>
      <c r="C47" s="1">
        <f>[2]POLIS!J4</f>
        <v>2.8817840897299063</v>
      </c>
      <c r="D47" s="20">
        <f t="shared" si="0"/>
        <v>6.979248138879908E-4</v>
      </c>
    </row>
    <row r="48" spans="2:14">
      <c r="B48" s="22" t="s">
        <v>40</v>
      </c>
      <c r="C48" s="9">
        <f>[2]SHPING!$J$4</f>
        <v>3.1856663515229688</v>
      </c>
      <c r="D48" s="20">
        <f t="shared" si="0"/>
        <v>7.7152053251299804E-4</v>
      </c>
    </row>
    <row r="49" spans="2:4">
      <c r="B49" s="22" t="s">
        <v>50</v>
      </c>
      <c r="C49" s="9">
        <f>[2]KAVA!$J$4</f>
        <v>2.2523196985546488</v>
      </c>
      <c r="D49" s="20">
        <f t="shared" si="0"/>
        <v>5.4547799470200376E-4</v>
      </c>
    </row>
    <row r="50" spans="2:4">
      <c r="B50" s="22" t="s">
        <v>63</v>
      </c>
      <c r="C50" s="10">
        <f>[2]MEME!$J$4</f>
        <v>2.0058651607178146</v>
      </c>
      <c r="D50" s="20">
        <f t="shared" si="0"/>
        <v>4.8579040809042511E-4</v>
      </c>
    </row>
    <row r="51" spans="2:4">
      <c r="B51" s="7" t="s">
        <v>28</v>
      </c>
      <c r="C51" s="1">
        <f>[2]ATLAS!O47</f>
        <v>1.7082779208338259</v>
      </c>
      <c r="D51" s="20">
        <f t="shared" si="0"/>
        <v>4.1371924920255031E-4</v>
      </c>
    </row>
    <row r="52" spans="2:4">
      <c r="B52" s="7" t="s">
        <v>27</v>
      </c>
      <c r="C52" s="1">
        <f>[2]Ayman!$E$9</f>
        <v>1.6967935999999999</v>
      </c>
      <c r="D52" s="20">
        <f t="shared" si="0"/>
        <v>4.1093791922396431E-4</v>
      </c>
    </row>
    <row r="53" spans="2:4">
      <c r="B53" s="22" t="s">
        <v>65</v>
      </c>
      <c r="C53" s="10">
        <f>[2]DYDX!$J$4</f>
        <v>0.98309262177783985</v>
      </c>
      <c r="D53" s="20">
        <f t="shared" si="0"/>
        <v>2.3809026412983716E-4</v>
      </c>
    </row>
    <row r="54" spans="2:4">
      <c r="B54" s="22" t="s">
        <v>66</v>
      </c>
      <c r="C54" s="10">
        <f>[2]TIA!$J$4</f>
        <v>0.89795953830189323</v>
      </c>
      <c r="D54" s="20">
        <f t="shared" si="0"/>
        <v>2.1747231025452459E-4</v>
      </c>
    </row>
    <row r="55" spans="2:4">
      <c r="B55" s="22" t="s">
        <v>43</v>
      </c>
      <c r="C55" s="9">
        <f>[2]TRX!$J$4</f>
        <v>0.93973704474775743</v>
      </c>
      <c r="D55" s="20">
        <f t="shared" si="0"/>
        <v>2.2759019469800032E-4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N12" sqref="N12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2023-12-19T22:19:17Z</dcterms:modified>
</cp:coreProperties>
</file>