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2" activeTab="1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9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057408"/>
        <axId val="75080064"/>
      </lineChart>
      <dateAx>
        <axId val="750574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80064"/>
        <crosses val="autoZero"/>
        <lblOffset val="100"/>
      </dateAx>
      <valAx>
        <axId val="750800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574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2247.802024960606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(D43/B43)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0.00645946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0.11231711</v>
      </c>
      <c r="C35" s="55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0.02288536</v>
      </c>
      <c r="C36" s="55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5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5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1.763169888700072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4">
        <f>(D5/B5)</f>
        <v/>
      </c>
      <c r="D5" s="54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0.57641301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11.34680445768494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0.02589311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41.74261499327477</v>
      </c>
      <c r="M3" t="inlineStr">
        <is>
          <t>Objectif :</t>
        </is>
      </c>
      <c r="N3" s="24">
        <f>(INDEX(N5:N23,MATCH(MAX(O20:O22,O6:O7),O5:O23,0))/0.9)</f>
        <v/>
      </c>
      <c r="O3" s="55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4">
        <f>(D5/B5)</f>
        <v/>
      </c>
      <c r="D5" s="54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0.01571229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24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4*($B$5+$R$7+R5)/5-N6-N7-N8</f>
        <v/>
      </c>
      <c r="O9" s="54">
        <f>($S$6*Params!K11)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  <c r="R13" s="24">
        <f>B16-B16</f>
        <v/>
      </c>
      <c r="S13" s="55" t="n">
        <v>0</v>
      </c>
      <c r="T13" s="55">
        <f>D16-B16*14.31</f>
        <v/>
      </c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  <c r="R14" s="24">
        <f>B17-B17</f>
        <v/>
      </c>
      <c r="T14" s="55">
        <f>D17-B17*15.25</f>
        <v/>
      </c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B16" s="24" t="n">
        <v>-0.138</v>
      </c>
      <c r="C16" s="54">
        <f>(D16/B16)</f>
        <v/>
      </c>
      <c r="D16" s="54" t="n">
        <v>-4.41956614</v>
      </c>
      <c r="P16" s="54" t="n"/>
    </row>
    <row r="17">
      <c r="B17" s="24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24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4">
        <f>(SUM(T5:T18))</f>
        <v/>
      </c>
    </row>
    <row r="20">
      <c r="M20" t="inlineStr">
        <is>
          <t>Objectif</t>
        </is>
      </c>
      <c r="N20" s="24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24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24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24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4" t="n">
        <v>0.004058140229485596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4">
        <f>(T5/R5)</f>
        <v/>
      </c>
      <c r="T5" s="55">
        <f>(D5)</f>
        <v/>
      </c>
    </row>
    <row r="6">
      <c r="B6" s="19" t="n">
        <v>-170.21276596</v>
      </c>
      <c r="C6" s="64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4">
        <f>(C6)</f>
        <v/>
      </c>
      <c r="P6" s="54">
        <f>(O6*N6)</f>
        <v/>
      </c>
      <c r="R6" s="19">
        <f>(SUM(B6:B11))</f>
        <v/>
      </c>
      <c r="S6" s="64" t="n">
        <v>0</v>
      </c>
      <c r="T6" s="55">
        <f>(SUM(D6:D11))</f>
        <v/>
      </c>
    </row>
    <row r="7">
      <c r="B7" s="19" t="n">
        <v>-175.57251908</v>
      </c>
      <c r="C7" s="64">
        <f>(D7/B7)</f>
        <v/>
      </c>
      <c r="D7" s="54" t="n">
        <v>-0.893567</v>
      </c>
      <c r="N7" s="19">
        <f>(($B$5+$R$6)/5)</f>
        <v/>
      </c>
      <c r="O7" s="64">
        <f>($C$5*Params!K9)</f>
        <v/>
      </c>
      <c r="P7" s="54">
        <f>(O7*N7)</f>
        <v/>
      </c>
      <c r="S7" s="64" t="n"/>
    </row>
    <row r="8">
      <c r="B8" s="19" t="n">
        <v>-167.7852349</v>
      </c>
      <c r="C8" s="64">
        <f>(D8/B8)</f>
        <v/>
      </c>
      <c r="D8" s="54" t="n">
        <v>-1.213721</v>
      </c>
      <c r="N8" s="19">
        <f>(($B$5+$R$6)/5)</f>
        <v/>
      </c>
      <c r="O8" s="64">
        <f>($C$5*Params!K10)</f>
        <v/>
      </c>
      <c r="P8" s="54">
        <f>(O8*N8)</f>
        <v/>
      </c>
    </row>
    <row r="9">
      <c r="B9" s="19" t="n">
        <v>196.03891277</v>
      </c>
      <c r="C9" s="64">
        <f>(D9/B9)</f>
        <v/>
      </c>
      <c r="D9" s="54" t="n">
        <v>1.130011</v>
      </c>
      <c r="N9" s="19">
        <f>(($B$5+$R$6)/5)</f>
        <v/>
      </c>
      <c r="O9" s="64">
        <f>($C$5*Params!K11)</f>
        <v/>
      </c>
      <c r="P9" s="54">
        <f>(O9*N9)</f>
        <v/>
      </c>
    </row>
    <row r="10">
      <c r="B10" s="19" t="n">
        <v>197.79050008</v>
      </c>
      <c r="C10" s="64">
        <f>(D10/B10)</f>
        <v/>
      </c>
      <c r="D10" s="54" t="n">
        <v>0.85006</v>
      </c>
    </row>
    <row r="11">
      <c r="B11" s="19" t="n">
        <v>191.37734579</v>
      </c>
      <c r="C11" s="64">
        <f>(D11/B11)</f>
        <v/>
      </c>
      <c r="D11" s="54" t="n">
        <v>0.737757</v>
      </c>
    </row>
    <row r="12">
      <c r="F12" t="inlineStr">
        <is>
          <t>Moy</t>
        </is>
      </c>
      <c r="G12" s="64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247.0180908963681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(B5+B13+B9)</f>
        <v/>
      </c>
      <c r="S5" s="54">
        <f>(T5/R5)</f>
        <v/>
      </c>
      <c r="T5" s="54">
        <f>(D5+D13+D9)</f>
        <v/>
      </c>
    </row>
    <row r="6">
      <c r="B6" s="65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5">
        <f>(B6)</f>
        <v/>
      </c>
      <c r="S6" s="54">
        <f>(C6)</f>
        <v/>
      </c>
      <c r="T6" s="54">
        <f>(R6*S6)</f>
        <v/>
      </c>
    </row>
    <row r="7">
      <c r="B7" s="65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5">
        <f>(B7+B8+B10)</f>
        <v/>
      </c>
      <c r="S7" s="54">
        <f>(C7)</f>
        <v/>
      </c>
      <c r="T7" s="54">
        <f>(R7*S7)</f>
        <v/>
      </c>
    </row>
    <row r="8">
      <c r="B8" s="65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5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5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5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5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0.00224009</v>
      </c>
      <c r="C10" s="56" t="n">
        <v>0</v>
      </c>
      <c r="D10" s="26" t="n">
        <v>0</v>
      </c>
      <c r="E10" s="54">
        <f>(B10*J3)</f>
        <v/>
      </c>
      <c r="P10" s="54" t="n"/>
      <c r="R10" s="65">
        <f>B14+B15</f>
        <v/>
      </c>
      <c r="S10" s="54" t="n">
        <v>0</v>
      </c>
      <c r="T10" s="55">
        <f>D14+D15</f>
        <v/>
      </c>
    </row>
    <row r="11">
      <c r="B11" s="65" t="n">
        <v>0.55617278</v>
      </c>
      <c r="C11" s="54">
        <f>(D11/B11)</f>
        <v/>
      </c>
      <c r="D11" s="54" t="n">
        <v>158.07</v>
      </c>
      <c r="E11" t="inlineStr">
        <is>
          <t>DCA1</t>
        </is>
      </c>
      <c r="P11" s="54">
        <f>(SUM(P6:P9))</f>
        <v/>
      </c>
    </row>
    <row r="12">
      <c r="B12" s="65" t="n">
        <v>0.13629594</v>
      </c>
      <c r="C12" s="54">
        <f>(D12/B12)</f>
        <v/>
      </c>
      <c r="D12" s="54" t="n">
        <v>38.9</v>
      </c>
      <c r="E12" t="inlineStr">
        <is>
          <t>DCA2</t>
        </is>
      </c>
    </row>
    <row r="13">
      <c r="B13" s="65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5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5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5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5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7" t="n">
        <v>0.09395952921153485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0.27457883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7.15694542564173</v>
      </c>
      <c r="M3" t="inlineStr">
        <is>
          <t>Objectif :</t>
        </is>
      </c>
      <c r="N3" s="24">
        <f>(INDEX(N5:N16,MATCH(MAX(O6),O5:O16,0))/0.9)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4">
        <f>(D5/B5)</f>
        <v/>
      </c>
      <c r="D5" s="54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0.07175745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24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2*($B$14-$B$11)/5-N6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($B$14-$B$11)/5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($B$14-$B$11)/5</f>
        <v/>
      </c>
      <c r="O9" s="54">
        <f>($C$5*Params!K11)</f>
        <v/>
      </c>
      <c r="P9" s="54">
        <f>(O9*N9)</f>
        <v/>
      </c>
      <c r="R9" s="24">
        <f>B11-B11</f>
        <v/>
      </c>
      <c r="S9" s="54" t="n">
        <v>0</v>
      </c>
      <c r="T9" s="55">
        <f>D11-B11*5.54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B11" s="24" t="n">
        <v>-1.3731</v>
      </c>
      <c r="C11" s="54">
        <f>(D11/B11)</f>
        <v/>
      </c>
      <c r="D11" s="54">
        <f>-9.89434222</f>
        <v/>
      </c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60.6772984852408</v>
      </c>
      <c r="M3" t="inlineStr">
        <is>
          <t>Objectif :</t>
        </is>
      </c>
      <c r="N3" s="24">
        <f>(INDEX(N5:N16,MATCH(MAX(O6),O5:O16,0))/0.9)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0.00294134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24">
        <f>($B$13-$B$7)/5</f>
        <v/>
      </c>
      <c r="O7" s="54">
        <f>($C$5*Params!K9)</f>
        <v/>
      </c>
      <c r="P7" s="54">
        <f>(O7*N7)</f>
        <v/>
      </c>
    </row>
    <row r="8">
      <c r="N8" s="24">
        <f>($B$13-$B$7)/5</f>
        <v/>
      </c>
      <c r="O8" s="54">
        <f>($C$5*Params!K10)</f>
        <v/>
      </c>
      <c r="P8" s="54">
        <f>(O8*N8)</f>
        <v/>
      </c>
    </row>
    <row r="9">
      <c r="N9" s="24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tabSelected="1"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8.926720460971312</v>
      </c>
      <c r="M3" t="inlineStr">
        <is>
          <t>Objectif :</t>
        </is>
      </c>
      <c r="N3" s="24">
        <f>(INDEX(N5:N16,MATCH(MAX(O6:O7),O5:O16,0))/0.9)</f>
        <v/>
      </c>
      <c r="O3" s="55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(D5)+(B7)*4.615+B8*4.6733</f>
        <v/>
      </c>
    </row>
    <row r="6">
      <c r="B6" s="2" t="n">
        <v>0.00225302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24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24">
        <f>3*($B$10+$N$6+N7)/5-$N$6-N7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/>
      <c r="T8" s="54">
        <f>(D8)-B8*4.6733</f>
        <v/>
      </c>
    </row>
    <row r="9">
      <c r="F9" t="inlineStr">
        <is>
          <t>Moy</t>
        </is>
      </c>
      <c r="G9" s="54">
        <f>(D10/B10)</f>
        <v/>
      </c>
      <c r="N9" s="24">
        <f>($B$10+$N$6+N7)/5</f>
        <v/>
      </c>
      <c r="O9" s="54">
        <f>($C$5*Params!K11)</f>
        <v/>
      </c>
      <c r="P9" s="54">
        <f>(O9*N9)</f>
        <v/>
      </c>
      <c r="R9" s="1" t="n"/>
      <c r="S9" s="54" t="n"/>
      <c r="T9" s="54" t="n"/>
    </row>
    <row r="10">
      <c r="B10">
        <f>(SUM(B5:B9))</f>
        <v/>
      </c>
      <c r="D10" s="54">
        <f>(SUM(D5:D9))</f>
        <v/>
      </c>
      <c r="R10" s="1" t="n"/>
      <c r="S10" s="54" t="n"/>
      <c r="T10" s="54" t="n"/>
    </row>
    <row r="11">
      <c r="P11" s="54">
        <f>(SUM(P6:P9))</f>
        <v/>
      </c>
      <c r="R11" s="1" t="n"/>
      <c r="S11" s="54" t="n"/>
      <c r="T11" s="55" t="n"/>
    </row>
    <row r="12">
      <c r="P12" s="54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2.183337563315135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0.01746769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I34" sqref="I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42184.62089053631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0.00034941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58">
        <f>(J6-B38)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0.00680412</v>
      </c>
      <c r="C23" s="54">
        <f>(D23/B23)</f>
        <v/>
      </c>
      <c r="D23" s="54" t="n">
        <v>163.41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0.00152672</v>
      </c>
      <c r="C24" s="54">
        <f>(D24/B24)</f>
        <v/>
      </c>
      <c r="D24" s="54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  <c r="Z31" s="55" t="n"/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0.0017373</v>
      </c>
      <c r="C34" s="54">
        <f>(D34/B34)</f>
        <v/>
      </c>
      <c r="D34" s="54" t="n">
        <v>46.85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B36" s="24" t="n">
        <v>-0.00108507</v>
      </c>
      <c r="C36" s="54" t="n">
        <v>42783</v>
      </c>
      <c r="D36" s="54">
        <f>C36*B36</f>
        <v/>
      </c>
      <c r="E36" t="inlineStr">
        <is>
          <t>0.0203796 eth 0.05319 ratio</t>
        </is>
      </c>
      <c r="M36">
        <f>($B$20/5)</f>
        <v/>
      </c>
      <c r="N36" s="54">
        <f>($C$20*Params!K18)</f>
        <v/>
      </c>
      <c r="O36" s="57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19" sqref="N1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14.51547296440532</v>
      </c>
      <c r="M3" t="inlineStr">
        <is>
          <t>Objectif :</t>
        </is>
      </c>
      <c r="N3" s="24">
        <f>(INDEX(N5:N16,MATCH(MAX(O6:O8),O5:O16,0))/0.9)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0.00232171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72.43825352642115</v>
      </c>
      <c r="N3" s="24" t="n"/>
      <c r="O3" s="55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0.00112265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5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5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5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5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0.9521077318058407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6" t="n">
        <v>0.05580949</v>
      </c>
      <c r="C6" s="56" t="n">
        <v>0</v>
      </c>
      <c r="D6" s="26">
        <f>(B6*C6)</f>
        <v/>
      </c>
      <c r="E6" s="54">
        <f>(B6*J3)</f>
        <v/>
      </c>
    </row>
    <row r="7">
      <c r="B7" s="65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6" sqref="N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0.0001675154935217493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4851.7560696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  <c r="R26" s="29">
        <f>B36</f>
        <v/>
      </c>
      <c r="S26" s="28">
        <f>T26/R26</f>
        <v/>
      </c>
      <c r="T26" s="55">
        <f>D36</f>
        <v/>
      </c>
    </row>
    <row r="27">
      <c r="B27" s="29" t="n">
        <v>-40000</v>
      </c>
      <c r="C27" s="28">
        <f>(D27/B27)</f>
        <v/>
      </c>
      <c r="D27" s="54" t="n">
        <v>-12.44</v>
      </c>
      <c r="R27" s="29">
        <f>B37</f>
        <v/>
      </c>
      <c r="S27" s="28">
        <f>T27/R27</f>
        <v/>
      </c>
      <c r="T27" s="55">
        <f>D37</f>
        <v/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 t="n"/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0.8521775609119219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0.31781539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42.12878926</v>
      </c>
      <c r="C7" s="54">
        <f>(D7/B7)</f>
        <v/>
      </c>
      <c r="D7" s="54" t="n">
        <v>38.9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0.7692564310539474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0.33133567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2.301229076273286</v>
      </c>
      <c r="M3" t="inlineStr">
        <is>
          <t>Objectif :</t>
        </is>
      </c>
      <c r="N3" s="24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22.10318975</v>
      </c>
      <c r="C6" s="54">
        <f>(D6/B6)</f>
        <v/>
      </c>
      <c r="D6" s="54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0.10010989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J24" sqref="J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"/>
    <col width="9.140625" customWidth="1" style="14" min="18" max="16384"/>
  </cols>
  <sheetData>
    <row r="1"/>
    <row r="2"/>
    <row r="3">
      <c r="I3" t="inlineStr">
        <is>
          <t>Actual Price :</t>
        </is>
      </c>
      <c r="J3" s="35" t="n">
        <v>0.2372656746548697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4">
        <f>(D5/B5)</f>
        <v/>
      </c>
      <c r="D5" s="54" t="n">
        <v>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36" t="n">
        <v>0.07443213999999999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/>
      <c r="C7" s="54" t="n"/>
      <c r="D7" s="54" t="n"/>
      <c r="N7" s="29">
        <f>($B$14/5)</f>
        <v/>
      </c>
      <c r="O7" s="54">
        <f>($C$5*Params!K9)</f>
        <v/>
      </c>
      <c r="P7" s="54">
        <f>(O7*N7)</f>
        <v/>
      </c>
      <c r="R7" s="29" t="n"/>
      <c r="S7" s="54" t="n"/>
      <c r="T7" s="54" t="n"/>
      <c r="U7" s="55" t="n"/>
    </row>
    <row r="8">
      <c r="B8" s="29" t="n"/>
      <c r="C8" s="54" t="n"/>
      <c r="D8" s="54" t="n"/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/>
      <c r="C9" s="54" t="n"/>
      <c r="D9" s="54" t="n"/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8" t="n">
        <v>9.848324913657019e-06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8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257.54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74.15365227440496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5">
        <f>(B18)</f>
        <v/>
      </c>
      <c r="S14" s="56">
        <f>(C18)</f>
        <v/>
      </c>
      <c r="T14" s="26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6.02872042</v>
      </c>
      <c r="C17" s="54">
        <f>(D17/B17)</f>
        <v/>
      </c>
      <c r="D17" s="54" t="n">
        <v>121.44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0.06216461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1.85827256</v>
      </c>
      <c r="C19" s="54">
        <f>(D19/B19)</f>
        <v/>
      </c>
      <c r="D19" s="54" t="n">
        <v>38.9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24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24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N39" s="24">
        <f>N16+N25</f>
        <v/>
      </c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0.103013392279601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0.24365785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6.137603359359536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0.00257083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0.621993810151765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0.79124156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0.1637691707591667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0.8197483155838272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0.004278294226446272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0.5531187532151876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0.006020177199647431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9" t="n">
        <v>-8.444000000000001</v>
      </c>
      <c r="D31" s="59">
        <f>-C31*6%</f>
        <v/>
      </c>
      <c r="E31" s="5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60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60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60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60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60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60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1" t="n">
        <v>0</v>
      </c>
      <c r="H41" s="32">
        <f>H36</f>
        <v/>
      </c>
      <c r="I41" s="61">
        <f>((F41-H41*D41)*$J$3-G41)</f>
        <v/>
      </c>
      <c r="J41" s="16" t="n">
        <v>1</v>
      </c>
      <c r="K41" s="62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1" t="n">
        <v>0</v>
      </c>
      <c r="H42" s="32">
        <f>(H38)</f>
        <v/>
      </c>
      <c r="I42" s="61">
        <f>((F42-H42*D42)*$J$3-G42)</f>
        <v/>
      </c>
      <c r="J42" s="16" t="n">
        <v>1</v>
      </c>
      <c r="K42" s="62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0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3" t="n">
        <v>1.14</v>
      </c>
      <c r="E60" s="58">
        <f>D60/C60</f>
        <v/>
      </c>
    </row>
    <row r="61">
      <c r="B61" s="8" t="n"/>
      <c r="C61" s="19" t="n">
        <v>130.53974622</v>
      </c>
      <c r="D61" s="63" t="n">
        <v>1.179312</v>
      </c>
      <c r="E61" s="58">
        <f>D61/C61</f>
        <v/>
      </c>
    </row>
    <row r="62">
      <c r="B62" s="8" t="n"/>
      <c r="C62" s="19" t="n">
        <v>167.40487412</v>
      </c>
      <c r="D62" s="63" t="n">
        <v>1.05481</v>
      </c>
      <c r="E62" s="58">
        <f>D62/C62</f>
        <v/>
      </c>
    </row>
    <row r="63">
      <c r="B63" s="8" t="n"/>
      <c r="C63" s="19" t="n">
        <v>167.96828</v>
      </c>
      <c r="D63" s="63">
        <f>1.0512-0.00017</f>
        <v/>
      </c>
      <c r="E63" s="58">
        <f>D63/C63</f>
        <v/>
      </c>
    </row>
    <row r="64">
      <c r="B64" s="8" t="n"/>
      <c r="C64" s="19" t="n">
        <v>123.66</v>
      </c>
      <c r="D64" s="63" t="n">
        <v>1.049</v>
      </c>
      <c r="E64" s="58">
        <f>D64/C64</f>
        <v/>
      </c>
    </row>
    <row r="65">
      <c r="B65" s="8" t="n"/>
      <c r="C65" s="19" t="n">
        <v>149.5</v>
      </c>
      <c r="D65" s="63" t="n">
        <v>1.17</v>
      </c>
      <c r="E65" s="58">
        <f>D65/C65</f>
        <v/>
      </c>
    </row>
    <row r="66">
      <c r="B66" s="8" t="n"/>
      <c r="C66" s="19" t="n">
        <v>170.62</v>
      </c>
      <c r="D66" s="63" t="n">
        <v>1.158</v>
      </c>
      <c r="E66" s="58">
        <f>D66/C66</f>
        <v/>
      </c>
    </row>
    <row r="67">
      <c r="B67" s="8" t="n"/>
      <c r="C67" s="19" t="n">
        <v>192.66</v>
      </c>
      <c r="D67" s="63" t="n">
        <v>1.09</v>
      </c>
      <c r="E67" s="58">
        <f>D67/C67</f>
        <v/>
      </c>
    </row>
    <row r="68">
      <c r="B68" s="8" t="n"/>
      <c r="C68" s="19" t="n">
        <v>257.34</v>
      </c>
      <c r="D68" s="63" t="n">
        <v>1.13</v>
      </c>
      <c r="E68" s="58">
        <f>(D68/C68)</f>
        <v/>
      </c>
    </row>
    <row r="69">
      <c r="B69" s="8" t="n"/>
      <c r="C69" s="19" t="n">
        <v>312.13</v>
      </c>
      <c r="D69" s="63" t="n">
        <v>0.82</v>
      </c>
      <c r="E69" s="58">
        <f>(D69/C69)</f>
        <v/>
      </c>
    </row>
    <row r="70">
      <c r="B70" s="8" t="n"/>
      <c r="C70" s="19" t="n">
        <v>352.461</v>
      </c>
      <c r="D70" s="63" t="n">
        <v>1.2074</v>
      </c>
      <c r="E70" s="58">
        <f>(D70/C70)</f>
        <v/>
      </c>
    </row>
    <row r="71">
      <c r="B71" s="8" t="n"/>
      <c r="C71" s="19" t="n">
        <v>263.04</v>
      </c>
      <c r="D71" s="63" t="n">
        <v>1.0588</v>
      </c>
      <c r="E71" s="58">
        <f>(D71/C71)</f>
        <v/>
      </c>
    </row>
    <row r="72">
      <c r="B72" s="8" t="n"/>
      <c r="C72" s="19" t="n">
        <v>359.00496</v>
      </c>
      <c r="D72" s="63" t="n">
        <v>1.1195</v>
      </c>
      <c r="E72" s="58">
        <f>(D72/C72)</f>
        <v/>
      </c>
    </row>
    <row r="73">
      <c r="B73" s="8" t="n"/>
      <c r="C73" s="19" t="n">
        <v>327.91</v>
      </c>
      <c r="D73" s="63" t="n">
        <v>1.0785</v>
      </c>
      <c r="E73" s="58">
        <f>(D73/C73)</f>
        <v/>
      </c>
    </row>
    <row r="74">
      <c r="B74" s="8" t="n"/>
      <c r="C74" s="19" t="n">
        <v>925.39</v>
      </c>
      <c r="D74" s="63" t="n">
        <v>3.1734</v>
      </c>
      <c r="E74" s="58">
        <f>(D74/C74)</f>
        <v/>
      </c>
    </row>
    <row r="75">
      <c r="B75" s="8" t="n"/>
      <c r="C75" s="19" t="n">
        <v>109.44</v>
      </c>
      <c r="D75" s="63" t="n"/>
      <c r="E75" s="58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(-385/3)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0.6133661523274719</v>
      </c>
      <c r="M3" t="inlineStr">
        <is>
          <t>Objectif :</t>
        </is>
      </c>
      <c r="N3" s="24">
        <f>(INDEX(N5:N21,MATCH(MAX(O6:O7),O5:O21,0))/0.9)</f>
        <v/>
      </c>
      <c r="O3" s="55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0.71811752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112.66705213</v>
      </c>
      <c r="C7" s="54">
        <f>(D7/B7)</f>
        <v/>
      </c>
      <c r="D7" s="54" t="n">
        <v>38.9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29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0.2022622848962304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0.5621291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2023-12-16T09:42:37Z</dcterms:modified>
  <cp:lastModifiedBy>Tiko</cp:lastModifiedBy>
</cp:coreProperties>
</file>