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C51"/>
  <c r="H2"/>
  <c r="T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22" l="1"/>
  <c r="C21"/>
  <c r="C25" l="1"/>
  <c r="C24" l="1"/>
  <c r="C26"/>
  <c r="C18" l="1"/>
  <c r="C43" l="1"/>
  <c r="C16" l="1"/>
  <c r="C15" l="1"/>
  <c r="C12"/>
  <c r="C13" l="1"/>
  <c r="C28" l="1"/>
  <c r="C36" l="1"/>
  <c r="C7" l="1"/>
  <c r="D51" l="1"/>
  <c r="D33"/>
  <c r="D25"/>
  <c r="D38"/>
  <c r="D35"/>
  <c r="D19"/>
  <c r="Q3"/>
  <c r="D16"/>
  <c r="D15"/>
  <c r="D49"/>
  <c r="D17"/>
  <c r="N9"/>
  <c r="D18"/>
  <c r="D21"/>
  <c r="D7"/>
  <c r="E7" s="1"/>
  <c r="D46"/>
  <c r="D14"/>
  <c r="D45"/>
  <c r="D22"/>
  <c r="D31"/>
  <c r="D48"/>
  <c r="M9"/>
  <c r="M8"/>
  <c r="D13"/>
  <c r="D39"/>
  <c r="D41"/>
  <c r="D47"/>
  <c r="D30"/>
  <c r="D29"/>
  <c r="D37"/>
  <c r="N8"/>
  <c r="D12"/>
  <c r="D44"/>
  <c r="D24"/>
  <c r="D34"/>
  <c r="D43"/>
  <c r="D23"/>
  <c r="D27"/>
  <c r="D42"/>
  <c r="D20"/>
  <c r="D26"/>
  <c r="D50"/>
  <c r="D32"/>
  <c r="D40"/>
  <c r="D28"/>
  <c r="D36"/>
  <c r="M10" l="1"/>
  <c r="N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<sst xmlns="http://schemas.openxmlformats.org/spreadsheetml/2006/main" count="103" uniqueCount="63">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</sst>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1222.7952871568241</c:v>
                </c:pt>
                <c:pt idx="1">
                  <c:v>1261.7512140662457</c:v>
                </c:pt>
                <c:pt idx="2">
                  <c:v>347.66</c:v>
                </c:pt>
                <c:pt idx="3">
                  <c:v>279.92317097913468</c:v>
                </c:pt>
                <c:pt idx="4">
                  <c:v>1053.5208431355411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1261.7512140662457</v>
          </cell>
        </row>
      </sheetData>
      <sheetData sheetId="1">
        <row r="4">
          <cell r="J4">
            <v>1222.7952871568241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3.358725255980906</v>
          </cell>
        </row>
      </sheetData>
      <sheetData sheetId="4">
        <row r="47">
          <cell r="M47">
            <v>114.85</v>
          </cell>
          <cell r="O47">
            <v>1.7225803024505311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43.457229407392617</v>
          </cell>
        </row>
      </sheetData>
      <sheetData sheetId="8">
        <row r="4">
          <cell r="J4">
            <v>12.817426875231567</v>
          </cell>
        </row>
      </sheetData>
      <sheetData sheetId="9">
        <row r="4">
          <cell r="J4">
            <v>23.2074881894514</v>
          </cell>
        </row>
      </sheetData>
      <sheetData sheetId="10">
        <row r="4">
          <cell r="J4">
            <v>13.977290353209309</v>
          </cell>
        </row>
      </sheetData>
      <sheetData sheetId="11">
        <row r="4">
          <cell r="J4">
            <v>56.165760369105641</v>
          </cell>
        </row>
      </sheetData>
      <sheetData sheetId="12">
        <row r="4">
          <cell r="J4">
            <v>3.9550449171905071</v>
          </cell>
        </row>
      </sheetData>
      <sheetData sheetId="13">
        <row r="4">
          <cell r="J4">
            <v>173.67766101752821</v>
          </cell>
        </row>
      </sheetData>
      <sheetData sheetId="14">
        <row r="4">
          <cell r="J4">
            <v>5.7581888712775831</v>
          </cell>
        </row>
      </sheetData>
      <sheetData sheetId="15">
        <row r="4">
          <cell r="J4">
            <v>41.060889709508245</v>
          </cell>
        </row>
      </sheetData>
      <sheetData sheetId="16">
        <row r="4">
          <cell r="J4">
            <v>6.004186582283217</v>
          </cell>
        </row>
      </sheetData>
      <sheetData sheetId="17">
        <row r="4">
          <cell r="J4">
            <v>12.661647443872535</v>
          </cell>
        </row>
      </sheetData>
      <sheetData sheetId="18">
        <row r="4">
          <cell r="J4">
            <v>12.252264447457543</v>
          </cell>
        </row>
      </sheetData>
      <sheetData sheetId="19">
        <row r="4">
          <cell r="J4">
            <v>7.9567709382292957</v>
          </cell>
        </row>
      </sheetData>
      <sheetData sheetId="20">
        <row r="4">
          <cell r="J4">
            <v>11.856933599960053</v>
          </cell>
        </row>
      </sheetData>
      <sheetData sheetId="21">
        <row r="4">
          <cell r="J4">
            <v>3.9601453854616397</v>
          </cell>
        </row>
      </sheetData>
      <sheetData sheetId="22">
        <row r="4">
          <cell r="J4">
            <v>21.415443260641155</v>
          </cell>
        </row>
      </sheetData>
      <sheetData sheetId="23">
        <row r="4">
          <cell r="J4">
            <v>47.965796860212045</v>
          </cell>
        </row>
      </sheetData>
      <sheetData sheetId="24">
        <row r="4">
          <cell r="J4">
            <v>40.574252478975744</v>
          </cell>
        </row>
      </sheetData>
      <sheetData sheetId="25">
        <row r="4">
          <cell r="J4">
            <v>44.799656886117717</v>
          </cell>
        </row>
      </sheetData>
      <sheetData sheetId="26">
        <row r="4">
          <cell r="J4">
            <v>2.2456862852142265</v>
          </cell>
        </row>
      </sheetData>
      <sheetData sheetId="27">
        <row r="4">
          <cell r="J4">
            <v>4.3079577211119426</v>
          </cell>
        </row>
      </sheetData>
      <sheetData sheetId="28">
        <row r="4">
          <cell r="J4">
            <v>279.92317097913468</v>
          </cell>
        </row>
      </sheetData>
      <sheetData sheetId="29">
        <row r="4">
          <cell r="J4">
            <v>0.96062841214083006</v>
          </cell>
        </row>
      </sheetData>
      <sheetData sheetId="30">
        <row r="4">
          <cell r="J4">
            <v>12.590230109202876</v>
          </cell>
        </row>
      </sheetData>
      <sheetData sheetId="31">
        <row r="4">
          <cell r="J4">
            <v>19.227474302288311</v>
          </cell>
        </row>
      </sheetData>
      <sheetData sheetId="32">
        <row r="4">
          <cell r="J4">
            <v>4.4107412812081011</v>
          </cell>
        </row>
      </sheetData>
      <sheetData sheetId="33">
        <row r="4">
          <cell r="J4">
            <v>2.3887220145028509</v>
          </cell>
        </row>
      </sheetData>
      <sheetData sheetId="34">
        <row r="4">
          <cell r="J4">
            <v>2.5738929250007496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9.93+37.53+0.82</f>
        <v>48.28</v>
      </c>
      <c r="M2" t="s">
        <v>59</v>
      </c>
      <c r="N2" s="9">
        <f>347.66</f>
        <v>347.66</v>
      </c>
      <c r="P2" t="s">
        <v>8</v>
      </c>
      <c r="Q2" s="10">
        <f>N2+K2+H2</f>
        <v>445.94000000000005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0.1071094496716244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4163.4048290525307</v>
      </c>
      <c r="D7" s="20">
        <f>(C7*[1]Feuil1!$K$2-C4)/C4</f>
        <v>0.49266248690009773</v>
      </c>
      <c r="E7" s="31">
        <f>C7-C7/(1+D7)</f>
        <v>1374.1575172245739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1222.7952871568241</v>
      </c>
    </row>
    <row r="9" spans="2:20">
      <c r="M9" s="17" t="str">
        <f>IF(C13&gt;C7*[2]Params!F8,B13,"Others")</f>
        <v>ETH</v>
      </c>
      <c r="N9" s="18">
        <f>IF(C13&gt;C7*0.1,C13,C7)</f>
        <v>1261.7512140662457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347.66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279.92317097913468</v>
      </c>
    </row>
    <row r="12" spans="2:20">
      <c r="B12" s="7" t="s">
        <v>4</v>
      </c>
      <c r="C12" s="1">
        <f>[2]BTC!J4</f>
        <v>1222.7952871568241</v>
      </c>
      <c r="D12" s="20">
        <f>C12/$C$7</f>
        <v>0.29370078994578497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1053.5208431355411</v>
      </c>
    </row>
    <row r="13" spans="2:20">
      <c r="B13" s="7" t="s">
        <v>19</v>
      </c>
      <c r="C13" s="1">
        <f>[2]ETH!J4</f>
        <v>1261.7512140662457</v>
      </c>
      <c r="D13" s="20">
        <f t="shared" ref="D13:D51" si="0">C13/$C$7</f>
        <v>0.30305753724971862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347.66</v>
      </c>
      <c r="D14" s="20">
        <f t="shared" si="0"/>
        <v>8.3503770177236716E-2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279.92317097913468</v>
      </c>
      <c r="D15" s="20">
        <f t="shared" si="0"/>
        <v>6.7234194721063678E-2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173.67766101752821</v>
      </c>
      <c r="D16" s="20">
        <f t="shared" si="0"/>
        <v>4.1715295088671972E-2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3.0824130393906052E-2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2.7585595135637218E-2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1.5023761216666156E-2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50</v>
      </c>
      <c r="D20" s="20">
        <f t="shared" si="0"/>
        <v>1.2009401452171189E-2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56.165760369105641</v>
      </c>
      <c r="D21" s="20">
        <f t="shared" si="0"/>
        <v>1.3490343282780726E-2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47.965796860212045</v>
      </c>
      <c r="D22" s="20">
        <f t="shared" si="0"/>
        <v>1.1520810209351575E-2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7" t="s">
        <v>6</v>
      </c>
      <c r="C23" s="1">
        <f>$K$2</f>
        <v>48.28</v>
      </c>
      <c r="D23" s="20">
        <f t="shared" si="0"/>
        <v>1.1596278042216499E-2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43.457229407392617</v>
      </c>
      <c r="D24" s="20">
        <f t="shared" si="0"/>
        <v>1.0437906279049548E-2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38</v>
      </c>
      <c r="C25" s="9">
        <f>[2]NEAR!$J$4</f>
        <v>44.799656886117717</v>
      </c>
      <c r="D25" s="20">
        <f t="shared" si="0"/>
        <v>1.0760341289298262E-2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41.060889709508245</v>
      </c>
      <c r="D26" s="20">
        <f t="shared" si="0"/>
        <v>9.8623341700961858E-3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40.574252478975744</v>
      </c>
      <c r="D27" s="20">
        <f t="shared" si="0"/>
        <v>9.7454497328354345E-3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23.2074881894514</v>
      </c>
      <c r="D28" s="20">
        <f t="shared" si="0"/>
        <v>5.5741608472728672E-3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21.415443260641155</v>
      </c>
      <c r="D29" s="20">
        <f t="shared" si="0"/>
        <v>5.1437331078646713E-3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19.227474302288311</v>
      </c>
      <c r="D30" s="20">
        <f t="shared" si="0"/>
        <v>4.6182091561497093E-3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13.977290353209309</v>
      </c>
      <c r="D31" s="20">
        <f t="shared" si="0"/>
        <v>3.3571778213050043E-3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12.817426875231567</v>
      </c>
      <c r="D32" s="20">
        <f t="shared" si="0"/>
        <v>3.07859249857008E-3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12.252264447457543</v>
      </c>
      <c r="D33" s="20">
        <f t="shared" si="0"/>
        <v>2.9428472489536409E-3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12.590230109202876</v>
      </c>
      <c r="D34" s="20">
        <f t="shared" si="0"/>
        <v>3.0240225551326086E-3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11.856933599960053</v>
      </c>
      <c r="D35" s="20">
        <f t="shared" si="0"/>
        <v>2.8478935118731522E-3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12.661647443872535</v>
      </c>
      <c r="D36" s="20">
        <f t="shared" si="0"/>
        <v>3.0411761439864487E-3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2.5219743049559496E-3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7.9567709382292957</v>
      </c>
      <c r="D38" s="20">
        <f t="shared" si="0"/>
        <v>1.9111211292032883E-3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6.004186582283217</v>
      </c>
      <c r="D39" s="20">
        <f t="shared" si="0"/>
        <v>1.4421337412075766E-3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5.7581888712775831</v>
      </c>
      <c r="D40" s="20">
        <f t="shared" si="0"/>
        <v>1.3830480358519397E-3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4.4107412812081011</v>
      </c>
      <c r="D41" s="20">
        <f t="shared" si="0"/>
        <v>1.0594072549538396E-3</v>
      </c>
    </row>
    <row r="42" spans="2:14">
      <c r="B42" s="22" t="s">
        <v>56</v>
      </c>
      <c r="C42" s="9">
        <f>[2]SHIB!$J$4</f>
        <v>4.3079577211119426</v>
      </c>
      <c r="D42" s="20">
        <f t="shared" si="0"/>
        <v>1.034719874236277E-3</v>
      </c>
    </row>
    <row r="43" spans="2:14">
      <c r="B43" s="22" t="s">
        <v>23</v>
      </c>
      <c r="C43" s="9">
        <f>[2]LUNA!J4</f>
        <v>3.9601453854616397</v>
      </c>
      <c r="D43" s="20">
        <f t="shared" si="0"/>
        <v>9.5117951485944091E-4</v>
      </c>
    </row>
    <row r="44" spans="2:14">
      <c r="B44" s="22" t="s">
        <v>36</v>
      </c>
      <c r="C44" s="9">
        <f>[2]AMP!$J$4</f>
        <v>3.9550449171905071</v>
      </c>
      <c r="D44" s="20">
        <f t="shared" si="0"/>
        <v>9.4995444343819906E-4</v>
      </c>
    </row>
    <row r="45" spans="2:14">
      <c r="B45" s="7" t="s">
        <v>25</v>
      </c>
      <c r="C45" s="1">
        <f>[2]POLIS!J4</f>
        <v>3.358725255980906</v>
      </c>
      <c r="D45" s="20">
        <f t="shared" si="0"/>
        <v>8.0672559933242277E-4</v>
      </c>
    </row>
    <row r="46" spans="2:14">
      <c r="B46" s="22" t="s">
        <v>40</v>
      </c>
      <c r="C46" s="9">
        <f>[2]SHPING!$J$4</f>
        <v>2.5738929250007496</v>
      </c>
      <c r="D46" s="20">
        <f t="shared" si="0"/>
        <v>6.1821826862474302E-4</v>
      </c>
    </row>
    <row r="47" spans="2:14">
      <c r="B47" s="22" t="s">
        <v>50</v>
      </c>
      <c r="C47" s="9">
        <f>[2]KAVA!$J$4</f>
        <v>2.3887220145028509</v>
      </c>
      <c r="D47" s="20">
        <f t="shared" si="0"/>
        <v>5.737424325960765E-4</v>
      </c>
    </row>
    <row r="48" spans="2:14">
      <c r="B48" s="7" t="s">
        <v>28</v>
      </c>
      <c r="C48" s="1">
        <f>[2]ATLAS!O47</f>
        <v>1.7225803024505311</v>
      </c>
      <c r="D48" s="20">
        <f t="shared" si="0"/>
        <v>4.1374316771461785E-4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4.0754951047749556E-4</v>
      </c>
    </row>
    <row r="50" spans="2:4">
      <c r="B50" s="22" t="s">
        <v>43</v>
      </c>
      <c r="C50" s="9">
        <f>[2]TRX!$J$4</f>
        <v>0.96062841214083006</v>
      </c>
      <c r="D50" s="20">
        <f t="shared" si="0"/>
        <v>2.3073144495521975E-4</v>
      </c>
    </row>
    <row r="51" spans="2:4">
      <c r="B51" s="22" t="s">
        <v>62</v>
      </c>
      <c r="C51" s="10">
        <f>[2]SEI!$J$4</f>
        <v>2.2456862852142265</v>
      </c>
      <c r="D51" s="20">
        <f t="shared" si="0"/>
        <v>5.3938696269545307E-4</v>
      </c>
    </row>
  </sheetData>
  <autoFilter ref="B11:C11">
    <sortState ref="B12:C50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2023-12-16T09:42:28Z</dcterms:modified>
</cp:coreProperties>
</file>