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H2"/>
  <c r="C5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27"/>
  <c r="C50" l="1"/>
  <c r="C14"/>
  <c r="C4"/>
  <c r="C37"/>
  <c r="C21"/>
  <c r="C43" l="1"/>
  <c r="C45"/>
  <c r="C48" l="1"/>
  <c r="C47" l="1"/>
  <c r="C54"/>
  <c r="C18"/>
  <c r="C19"/>
  <c r="C46" l="1"/>
  <c r="C36" l="1"/>
  <c r="C33" l="1"/>
  <c r="C40" l="1"/>
  <c r="C55" l="1"/>
  <c r="C30" l="1"/>
  <c r="C32"/>
  <c r="C41" l="1"/>
  <c r="C42" l="1"/>
  <c r="C29" l="1"/>
  <c r="C39" l="1"/>
  <c r="C34" l="1"/>
  <c r="C38"/>
  <c r="C35"/>
  <c r="C23" l="1"/>
  <c r="C20"/>
  <c r="C26" l="1"/>
  <c r="C44" l="1"/>
  <c r="C16" l="1"/>
  <c r="C15" l="1"/>
  <c r="C12"/>
  <c r="C13" l="1"/>
  <c r="C28" l="1"/>
  <c r="C24" l="1"/>
  <c r="C22" l="1"/>
  <c r="C31" l="1"/>
  <c r="C49" l="1"/>
  <c r="C25" l="1"/>
  <c r="C17" l="1"/>
  <c r="C52" l="1"/>
  <c r="C7" l="1"/>
  <c r="D52" s="1"/>
  <c r="D21" l="1"/>
  <c r="D41"/>
  <c r="D35"/>
  <c r="D37"/>
  <c r="D40"/>
  <c r="D7"/>
  <c r="E7" s="1"/>
  <c r="D27"/>
  <c r="D12"/>
  <c r="D33"/>
  <c r="D29"/>
  <c r="D47"/>
  <c r="D23"/>
  <c r="D36"/>
  <c r="D22"/>
  <c r="D13"/>
  <c r="D16"/>
  <c r="D44"/>
  <c r="D32"/>
  <c r="D48"/>
  <c r="D31"/>
  <c r="D14"/>
  <c r="M9"/>
  <c r="D30"/>
  <c r="D39"/>
  <c r="D51"/>
  <c r="D53"/>
  <c r="N8"/>
  <c r="D20"/>
  <c r="M8"/>
  <c r="D46"/>
  <c r="D38"/>
  <c r="N9"/>
  <c r="D17"/>
  <c r="D15"/>
  <c r="D42"/>
  <c r="D34"/>
  <c r="D26"/>
  <c r="D50"/>
  <c r="D43"/>
  <c r="D25"/>
  <c r="D24"/>
  <c r="D19"/>
  <c r="D55"/>
  <c r="D28"/>
  <c r="D45"/>
  <c r="Q3"/>
  <c r="D18"/>
  <c r="D54"/>
  <c r="D49"/>
  <c r="M10" l="1"/>
  <c r="N10"/>
  <c r="N11" l="1"/>
  <c r="M11"/>
  <c r="N12" l="1"/>
  <c r="M12"/>
  <c r="M13" l="1"/>
  <c r="N13"/>
  <c r="M14" l="1"/>
  <c r="N14"/>
  <c r="M15" l="1"/>
  <c r="N15"/>
  <c r="M16" l="1"/>
  <c r="N16"/>
  <c r="M17" l="1"/>
  <c r="N17"/>
  <c r="M18" l="1"/>
  <c r="N18"/>
  <c r="M19" l="1"/>
  <c r="N19"/>
  <c r="M20" l="1"/>
  <c r="N20"/>
  <c r="M21" l="1"/>
  <c r="N21"/>
  <c r="M22" l="1"/>
  <c r="N22"/>
  <c r="M23" l="1"/>
  <c r="N23"/>
  <c r="M24" l="1"/>
  <c r="N24"/>
  <c r="N25" l="1"/>
  <c r="M25"/>
  <c r="N26" l="1"/>
  <c r="M26"/>
  <c r="M27" l="1"/>
  <c r="N27"/>
  <c r="M28" l="1"/>
  <c r="N28"/>
  <c r="M29" l="1"/>
  <c r="N29"/>
  <c r="M30" l="1"/>
  <c r="N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<sst xmlns="http://schemas.openxmlformats.org/spreadsheetml/2006/main" count="107" uniqueCount="67">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</sst>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1276.1748490401185</c:v>
                </c:pt>
                <c:pt idx="1">
                  <c:v>1258.4458008498443</c:v>
                </c:pt>
                <c:pt idx="2">
                  <c:v>362.61</c:v>
                </c:pt>
                <c:pt idx="3">
                  <c:v>331.45043164607108</c:v>
                </c:pt>
                <c:pt idx="4">
                  <c:v>1058.5453050304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1258.4458008498443</v>
          </cell>
        </row>
      </sheetData>
      <sheetData sheetId="1">
        <row r="4">
          <cell r="J4">
            <v>1276.1748490401185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3.2712211453655384</v>
          </cell>
        </row>
      </sheetData>
      <sheetData sheetId="4">
        <row r="47">
          <cell r="M47">
            <v>111.01</v>
          </cell>
          <cell r="O47">
            <v>1.8803758646262168</v>
          </cell>
        </row>
      </sheetData>
      <sheetData sheetId="5">
        <row r="4">
          <cell r="C4">
            <v>-103.33333333333333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5.2227731243129822</v>
          </cell>
        </row>
      </sheetData>
      <sheetData sheetId="8">
        <row r="4">
          <cell r="J4">
            <v>43.868853763232302</v>
          </cell>
        </row>
      </sheetData>
      <sheetData sheetId="9">
        <row r="4">
          <cell r="J4">
            <v>12.786216377629936</v>
          </cell>
        </row>
      </sheetData>
      <sheetData sheetId="10">
        <row r="4">
          <cell r="J4">
            <v>22.838302010861362</v>
          </cell>
        </row>
      </sheetData>
      <sheetData sheetId="11">
        <row r="4">
          <cell r="J4">
            <v>13.200558901033025</v>
          </cell>
        </row>
      </sheetData>
      <sheetData sheetId="12">
        <row r="4">
          <cell r="J4">
            <v>63.072927038389786</v>
          </cell>
        </row>
      </sheetData>
      <sheetData sheetId="13">
        <row r="4">
          <cell r="J4">
            <v>3.6311848272401068</v>
          </cell>
        </row>
      </sheetData>
      <sheetData sheetId="14">
        <row r="4">
          <cell r="J4">
            <v>192.6843611233723</v>
          </cell>
        </row>
      </sheetData>
      <sheetData sheetId="15">
        <row r="4">
          <cell r="J4">
            <v>5.6451992504571482</v>
          </cell>
        </row>
      </sheetData>
      <sheetData sheetId="16">
        <row r="4">
          <cell r="J4">
            <v>44.223453933882347</v>
          </cell>
        </row>
      </sheetData>
      <sheetData sheetId="17">
        <row r="4">
          <cell r="J4">
            <v>6.3344408833408927</v>
          </cell>
        </row>
      </sheetData>
      <sheetData sheetId="18">
        <row r="4">
          <cell r="J4">
            <v>4.3201948582225347</v>
          </cell>
        </row>
      </sheetData>
      <sheetData sheetId="19">
        <row r="4">
          <cell r="J4">
            <v>13.012094722848124</v>
          </cell>
        </row>
      </sheetData>
      <sheetData sheetId="20">
        <row r="4">
          <cell r="J4">
            <v>2.3952960208252372</v>
          </cell>
        </row>
      </sheetData>
      <sheetData sheetId="21">
        <row r="4">
          <cell r="J4">
            <v>11.882590663194112</v>
          </cell>
        </row>
      </sheetData>
      <sheetData sheetId="22">
        <row r="4">
          <cell r="J4">
            <v>8.0591842992734595</v>
          </cell>
        </row>
      </sheetData>
      <sheetData sheetId="23">
        <row r="4">
          <cell r="J4">
            <v>11.482859257796292</v>
          </cell>
        </row>
      </sheetData>
      <sheetData sheetId="24">
        <row r="4">
          <cell r="J4">
            <v>4.0336814922150657</v>
          </cell>
        </row>
      </sheetData>
      <sheetData sheetId="25">
        <row r="4">
          <cell r="J4">
            <v>20.461023026507235</v>
          </cell>
        </row>
      </sheetData>
      <sheetData sheetId="26">
        <row r="4">
          <cell r="J4">
            <v>45.396532200683808</v>
          </cell>
        </row>
      </sheetData>
      <sheetData sheetId="27">
        <row r="4">
          <cell r="J4">
            <v>2.0027478106730134</v>
          </cell>
        </row>
      </sheetData>
      <sheetData sheetId="28">
        <row r="4">
          <cell r="J4">
            <v>49.727940186075777</v>
          </cell>
        </row>
      </sheetData>
      <sheetData sheetId="29">
        <row r="4">
          <cell r="J4">
            <v>50.40275897744614</v>
          </cell>
        </row>
      </sheetData>
      <sheetData sheetId="30">
        <row r="4">
          <cell r="J4">
            <v>2.3134001589178164</v>
          </cell>
        </row>
      </sheetData>
      <sheetData sheetId="31">
        <row r="4">
          <cell r="J4">
            <v>4.5443019744319919</v>
          </cell>
        </row>
      </sheetData>
      <sheetData sheetId="32">
        <row r="4">
          <cell r="J4">
            <v>2.844540452226791</v>
          </cell>
        </row>
      </sheetData>
      <sheetData sheetId="33">
        <row r="4">
          <cell r="J4">
            <v>331.45043164607108</v>
          </cell>
        </row>
      </sheetData>
      <sheetData sheetId="34">
        <row r="4">
          <cell r="J4">
            <v>0.97441303289261427</v>
          </cell>
        </row>
      </sheetData>
      <sheetData sheetId="35">
        <row r="4">
          <cell r="J4">
            <v>12.374219289859838</v>
          </cell>
        </row>
      </sheetData>
      <sheetData sheetId="36">
        <row r="4">
          <cell r="J4">
            <v>19.106386055247693</v>
          </cell>
        </row>
      </sheetData>
      <sheetData sheetId="37">
        <row r="4">
          <cell r="J4">
            <v>2.8857541204202302</v>
          </cell>
        </row>
      </sheetData>
      <sheetData sheetId="38">
        <row r="4">
          <cell r="J4">
            <v>3.0253912535646323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24.71+5.53</f>
        <v>30.240000000000002</v>
      </c>
      <c r="J2" t="s">
        <v>6</v>
      </c>
      <c r="K2" s="9">
        <f>11.78+37.53</f>
        <v>49.31</v>
      </c>
      <c r="M2" t="s">
        <v>59</v>
      </c>
      <c r="N2" s="9">
        <f>362.61</f>
        <v>362.61</v>
      </c>
      <c r="P2" t="s">
        <v>8</v>
      </c>
      <c r="Q2" s="10">
        <f>N2+K2+H2</f>
        <v>442.16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0.10313427846625063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4287.2263865664336</v>
      </c>
      <c r="D7" s="20">
        <f>(C7*[1]Feuil1!$K$2-C4)/C4</f>
        <v>0.52052747711685399</v>
      </c>
      <c r="E7" s="31">
        <f>C7-C7/(1+D7)</f>
        <v>1467.6611691751295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1276.1748490401185</v>
      </c>
    </row>
    <row r="9" spans="2:20">
      <c r="M9" s="17" t="str">
        <f>IF(C13&gt;C7*Params!F8,B13,"Others")</f>
        <v>ETH</v>
      </c>
      <c r="N9" s="18">
        <f>IF(C13&gt;C7*0.1,C13,C7)</f>
        <v>1258.4458008498443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362.61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331.45043164607108</v>
      </c>
    </row>
    <row r="12" spans="2:20">
      <c r="B12" s="7" t="s">
        <v>4</v>
      </c>
      <c r="C12" s="1">
        <f>[2]BTC!J4</f>
        <v>1276.1748490401185</v>
      </c>
      <c r="D12" s="20">
        <f>C12/$C$7</f>
        <v>0.29766910677702402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1058.5453050304</v>
      </c>
    </row>
    <row r="13" spans="2:20">
      <c r="B13" s="7" t="s">
        <v>19</v>
      </c>
      <c r="C13" s="1">
        <f>[2]ETH!J4</f>
        <v>1258.4458008498443</v>
      </c>
      <c r="D13" s="20">
        <f t="shared" ref="D13:D55" si="0">C13/$C$7</f>
        <v>0.29353378790377155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362.61</v>
      </c>
      <c r="D14" s="20">
        <f t="shared" si="0"/>
        <v>8.4579158482556399E-2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331.45043164607108</v>
      </c>
      <c r="D15" s="20">
        <f t="shared" si="0"/>
        <v>7.7311156855312244E-2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192.6843611233723</v>
      </c>
      <c r="D16" s="20">
        <f t="shared" si="0"/>
        <v>4.4943827022321046E-2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111.01</v>
      </c>
      <c r="D17" s="20">
        <f t="shared" si="0"/>
        <v>2.5893197603895607E-2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103.33333333333333</v>
      </c>
      <c r="D18" s="20">
        <f>C18/$C$7</f>
        <v>2.4102607144124065E-2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1.4589852356757681E-2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63.072927038389786</v>
      </c>
      <c r="D20" s="20">
        <f t="shared" si="0"/>
        <v>1.4711825630673966E-2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7" t="s">
        <v>6</v>
      </c>
      <c r="C21" s="1">
        <f>$K$2</f>
        <v>49.31</v>
      </c>
      <c r="D21" s="20">
        <f t="shared" si="0"/>
        <v>1.1501608628484754E-2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57</v>
      </c>
      <c r="C22" s="9">
        <f>[2]MINA!$J$4</f>
        <v>49.727940186075777</v>
      </c>
      <c r="D22" s="20">
        <f t="shared" si="0"/>
        <v>1.159909361024017E-2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45.396532200683808</v>
      </c>
      <c r="D23" s="20">
        <f t="shared" si="0"/>
        <v>1.058878820650316E-2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43.868853763232302</v>
      </c>
      <c r="D24" s="20">
        <f t="shared" si="0"/>
        <v>1.0232455626950486E-2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50.40275897744614</v>
      </c>
      <c r="D25" s="20">
        <f t="shared" si="0"/>
        <v>1.1756495793032486E-2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44.223453933882347</v>
      </c>
      <c r="D26" s="20">
        <f t="shared" si="0"/>
        <v>1.0315166484431945E-2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30.240000000000002</v>
      </c>
      <c r="D27" s="20">
        <f t="shared" si="0"/>
        <v>7.0535113552094696E-3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22.838302010861362</v>
      </c>
      <c r="D28" s="20">
        <f t="shared" si="0"/>
        <v>5.327057624580485E-3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20.461023026507235</v>
      </c>
      <c r="D29" s="20">
        <f t="shared" si="0"/>
        <v>4.7725548365301325E-3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19.106386055247693</v>
      </c>
      <c r="D30" s="20">
        <f t="shared" si="0"/>
        <v>4.4565843583897306E-3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13.012094722848124</v>
      </c>
      <c r="D31" s="20">
        <f t="shared" si="0"/>
        <v>3.0350845860671444E-3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13.200558901033025</v>
      </c>
      <c r="D32" s="20">
        <f t="shared" si="0"/>
        <v>3.0790440510432499E-3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12.786216377629936</v>
      </c>
      <c r="D33" s="20">
        <f t="shared" si="0"/>
        <v>2.9823982278365754E-3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12.374219289859838</v>
      </c>
      <c r="D34" s="20">
        <f t="shared" si="0"/>
        <v>2.8862994799232281E-3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11.882590663194112</v>
      </c>
      <c r="D35" s="20">
        <f t="shared" si="0"/>
        <v>2.7716265929942354E-3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11.482859257796292</v>
      </c>
      <c r="D36" s="20">
        <f t="shared" si="0"/>
        <v>2.678388828212246E-3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2.4491358872255099E-3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8.0591842992734595</v>
      </c>
      <c r="D38" s="20">
        <f t="shared" si="0"/>
        <v>1.8798130942014291E-3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6.3344408833408927</v>
      </c>
      <c r="D39" s="20">
        <f t="shared" si="0"/>
        <v>1.4775149040855849E-3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5.6451992504571482</v>
      </c>
      <c r="D40" s="20">
        <f t="shared" si="0"/>
        <v>1.3167485785555383E-3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4.5443019744319919</v>
      </c>
      <c r="D41" s="20">
        <f t="shared" si="0"/>
        <v>1.0599631474258223E-3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4.3201948582225347</v>
      </c>
      <c r="D42" s="20">
        <f t="shared" si="0"/>
        <v>1.0076899301980889E-3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5.2227731243129822</v>
      </c>
      <c r="D43" s="20">
        <f t="shared" si="0"/>
        <v>1.2182172466277928E-3</v>
      </c>
    </row>
    <row r="44" spans="2:14">
      <c r="B44" s="22" t="s">
        <v>23</v>
      </c>
      <c r="C44" s="9">
        <f>[2]LUNA!J4</f>
        <v>4.0336814922150657</v>
      </c>
      <c r="D44" s="20">
        <f t="shared" si="0"/>
        <v>9.4086039049726328E-4</v>
      </c>
    </row>
    <row r="45" spans="2:14">
      <c r="B45" s="22" t="s">
        <v>36</v>
      </c>
      <c r="C45" s="9">
        <f>[2]AMP!$J$4</f>
        <v>3.6311848272401068</v>
      </c>
      <c r="D45" s="20">
        <f t="shared" si="0"/>
        <v>8.469776260516676E-4</v>
      </c>
    </row>
    <row r="46" spans="2:14">
      <c r="B46" s="7" t="s">
        <v>25</v>
      </c>
      <c r="C46" s="1">
        <f>[2]POLIS!J4</f>
        <v>3.2712211453655384</v>
      </c>
      <c r="D46" s="20">
        <f t="shared" si="0"/>
        <v>7.6301572401577878E-4</v>
      </c>
    </row>
    <row r="47" spans="2:14">
      <c r="B47" s="22" t="s">
        <v>40</v>
      </c>
      <c r="C47" s="9">
        <f>[2]SHPING!$J$4</f>
        <v>2.844540452226791</v>
      </c>
      <c r="D47" s="20">
        <f t="shared" si="0"/>
        <v>6.634920099250777E-4</v>
      </c>
    </row>
    <row r="48" spans="2:14">
      <c r="B48" s="22" t="s">
        <v>50</v>
      </c>
      <c r="C48" s="9">
        <f>[2]KAVA!$J$4</f>
        <v>2.3952960208252372</v>
      </c>
      <c r="D48" s="20">
        <f t="shared" si="0"/>
        <v>5.5870528048871911E-4</v>
      </c>
    </row>
    <row r="49" spans="2:4">
      <c r="B49" s="22" t="s">
        <v>62</v>
      </c>
      <c r="C49" s="10">
        <f>[2]SEI!$J$4</f>
        <v>2.3134001589178164</v>
      </c>
      <c r="D49" s="20">
        <f t="shared" si="0"/>
        <v>5.3960298578274496E-4</v>
      </c>
    </row>
    <row r="50" spans="2:4">
      <c r="B50" s="22" t="s">
        <v>65</v>
      </c>
      <c r="C50" s="10">
        <f>[2]DYDX!$J$4</f>
        <v>3.0253912535646323</v>
      </c>
      <c r="D50" s="20">
        <f t="shared" si="0"/>
        <v>7.0567564685745845E-4</v>
      </c>
    </row>
    <row r="51" spans="2:4">
      <c r="B51" s="22" t="s">
        <v>66</v>
      </c>
      <c r="C51" s="10">
        <f>[2]TIA!$J$4</f>
        <v>2.8857541204202302</v>
      </c>
      <c r="D51" s="20">
        <f t="shared" si="0"/>
        <v>6.7310514076476878E-4</v>
      </c>
    </row>
    <row r="52" spans="2:4">
      <c r="B52" s="7" t="s">
        <v>28</v>
      </c>
      <c r="C52" s="1">
        <f>[2]ATLAS!O47</f>
        <v>1.8803758646262168</v>
      </c>
      <c r="D52" s="20">
        <f t="shared" si="0"/>
        <v>4.3859962014559668E-4</v>
      </c>
    </row>
    <row r="53" spans="2:4">
      <c r="B53" s="22" t="s">
        <v>63</v>
      </c>
      <c r="C53" s="10">
        <f>[2]MEME!$J$4</f>
        <v>2.0027478106730134</v>
      </c>
      <c r="D53" s="20">
        <f t="shared" si="0"/>
        <v>4.6714300344586653E-4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3.9577886656900639E-4</v>
      </c>
    </row>
    <row r="55" spans="2:4">
      <c r="B55" s="22" t="s">
        <v>43</v>
      </c>
      <c r="C55" s="9">
        <f>[2]TRX!$J$4</f>
        <v>0.97441303289261427</v>
      </c>
      <c r="D55" s="20">
        <f t="shared" si="0"/>
        <v>2.2728285027024314E-4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N12" sqref="N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2023-12-21T10:38:09Z</dcterms:modified>
</cp:coreProperties>
</file>