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C46" l="1"/>
  <c r="C28"/>
  <c r="C20" l="1"/>
  <c r="T2"/>
  <c r="C24" i="2" l="1"/>
  <c r="C30" i="1" l="1"/>
  <c r="C4"/>
  <c r="C37"/>
  <c r="C29"/>
  <c r="Q2" l="1"/>
  <c r="C45" l="1"/>
  <c r="C48" l="1"/>
  <c r="C44" l="1"/>
  <c r="C16" l="1"/>
  <c r="C43" l="1"/>
  <c r="C17" l="1"/>
  <c r="C42" l="1"/>
  <c r="C19" l="1"/>
  <c r="C47"/>
  <c r="C35" l="1"/>
  <c r="C49"/>
  <c r="C41"/>
  <c r="C39"/>
  <c r="C40"/>
  <c r="C31"/>
  <c r="C33" l="1"/>
  <c r="C50" l="1"/>
  <c r="C25" l="1"/>
  <c r="C23"/>
  <c r="C14"/>
  <c r="C22"/>
  <c r="C36" l="1"/>
  <c r="C34"/>
  <c r="C38"/>
  <c r="C21"/>
  <c r="C27"/>
  <c r="C24"/>
  <c r="C15"/>
  <c r="C18"/>
  <c r="C13" l="1"/>
  <c r="C26" l="1"/>
  <c r="C12" l="1"/>
  <c r="C32" l="1"/>
  <c r="C7" l="1"/>
  <c r="D12" l="1"/>
  <c r="D30"/>
  <c r="D20"/>
  <c r="Q3"/>
  <c r="D19"/>
  <c r="D28"/>
  <c r="D38"/>
  <c r="D24"/>
  <c r="D23"/>
  <c r="D43"/>
  <c r="D22"/>
  <c r="D47"/>
  <c r="D7"/>
  <c r="E7" s="1"/>
  <c r="D34"/>
  <c r="D26"/>
  <c r="D49"/>
  <c r="D37"/>
  <c r="D45"/>
  <c r="D48"/>
  <c r="D21"/>
  <c r="N9"/>
  <c r="D40"/>
  <c r="N8"/>
  <c r="M9"/>
  <c r="D35"/>
  <c r="D50"/>
  <c r="D39"/>
  <c r="D15"/>
  <c r="D44"/>
  <c r="D18"/>
  <c r="D16"/>
  <c r="D33"/>
  <c r="D14"/>
  <c r="D17"/>
  <c r="D46"/>
  <c r="D27"/>
  <c r="D42"/>
  <c r="D13"/>
  <c r="D41"/>
  <c r="D36"/>
  <c r="D29"/>
  <c r="D31"/>
  <c r="D25"/>
  <c r="M8"/>
  <c r="D32"/>
  <c r="N10" l="1"/>
  <c r="M10"/>
  <c r="N11" l="1"/>
  <c r="M11"/>
  <c r="N12" l="1"/>
  <c r="M12"/>
  <c r="M13" l="1"/>
  <c r="N13"/>
  <c r="N14" l="1"/>
  <c r="M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N26" l="1"/>
  <c r="M26"/>
  <c r="M27" l="1"/>
  <c r="N27"/>
  <c r="M28" l="1"/>
  <c r="N28"/>
  <c r="M29" l="1"/>
  <c r="N29"/>
  <c r="N30" l="1"/>
  <c r="M30"/>
  <c r="N31" l="1"/>
  <c r="M31"/>
  <c r="N32" l="1"/>
  <c r="M32"/>
  <c r="M33" l="1"/>
  <c r="N33"/>
  <c r="M34" l="1"/>
  <c r="N34"/>
  <c r="N35" l="1"/>
  <c r="M35"/>
  <c r="M36" l="1"/>
  <c r="N36"/>
  <c r="N37" l="1"/>
  <c r="M37"/>
  <c r="M38" l="1"/>
  <c r="N38"/>
  <c r="N39" l="1"/>
  <c r="M39"/>
</calcChain>
</file>

<file path=xl/sharedStrings.xml><?xml version="1.0" encoding="utf-8"?>
<sst xmlns="http://schemas.openxmlformats.org/spreadsheetml/2006/main" count="95" uniqueCount="60">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</sst>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ETH</c:v>
                </c:pt>
                <c:pt idx="1">
                  <c:v>BTC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936.99281217616647</c:v>
                </c:pt>
                <c:pt idx="1">
                  <c:v>876.73012821103725</c:v>
                </c:pt>
                <c:pt idx="2">
                  <c:v>762.75374020004301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936.99281217616647</v>
          </cell>
        </row>
      </sheetData>
      <sheetData sheetId="1">
        <row r="4">
          <cell r="J4">
            <v>876.73012821103725</v>
          </cell>
        </row>
      </sheetData>
      <sheetData sheetId="2">
        <row r="2">
          <cell r="Y2">
            <v>59.4</v>
          </cell>
        </row>
      </sheetData>
      <sheetData sheetId="3">
        <row r="4">
          <cell r="J4">
            <v>0.90236741816300226</v>
          </cell>
        </row>
      </sheetData>
      <sheetData sheetId="4">
        <row r="46">
          <cell r="M46">
            <v>76.27000000000001</v>
          </cell>
          <cell r="O46">
            <v>0.57181996597595131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26.250163249827196</v>
          </cell>
        </row>
      </sheetData>
      <sheetData sheetId="8">
        <row r="4">
          <cell r="J4">
            <v>8.3630656809407444</v>
          </cell>
        </row>
      </sheetData>
      <sheetData sheetId="9">
        <row r="4">
          <cell r="J4">
            <v>17.131410688974565</v>
          </cell>
        </row>
      </sheetData>
      <sheetData sheetId="10">
        <row r="4">
          <cell r="J4">
            <v>11.24040544729902</v>
          </cell>
        </row>
      </sheetData>
      <sheetData sheetId="11">
        <row r="4">
          <cell r="J4">
            <v>30.962316702131137</v>
          </cell>
        </row>
      </sheetData>
      <sheetData sheetId="12">
        <row r="4">
          <cell r="J4">
            <v>2.0293122991419823</v>
          </cell>
        </row>
      </sheetData>
      <sheetData sheetId="13">
        <row r="4">
          <cell r="J4">
            <v>121.21490612653162</v>
          </cell>
        </row>
      </sheetData>
      <sheetData sheetId="14">
        <row r="4">
          <cell r="J4">
            <v>4.0852841075661299</v>
          </cell>
        </row>
      </sheetData>
      <sheetData sheetId="15">
        <row r="4">
          <cell r="J4">
            <v>27.089039912898109</v>
          </cell>
        </row>
      </sheetData>
      <sheetData sheetId="16">
        <row r="4">
          <cell r="J4">
            <v>4.0768077223040278</v>
          </cell>
        </row>
      </sheetData>
      <sheetData sheetId="17">
        <row r="4">
          <cell r="J4">
            <v>5.7256194680113586</v>
          </cell>
        </row>
      </sheetData>
      <sheetData sheetId="18">
        <row r="4">
          <cell r="J4">
            <v>7.4807358568036229</v>
          </cell>
        </row>
      </sheetData>
      <sheetData sheetId="19">
        <row r="4">
          <cell r="J4">
            <v>6.3404889325150702</v>
          </cell>
        </row>
      </sheetData>
      <sheetData sheetId="20">
        <row r="4">
          <cell r="J4">
            <v>11.100777637586335</v>
          </cell>
        </row>
      </sheetData>
      <sheetData sheetId="21">
        <row r="4">
          <cell r="J4">
            <v>1.24102678925997</v>
          </cell>
        </row>
      </sheetData>
      <sheetData sheetId="22">
        <row r="4">
          <cell r="J4">
            <v>30.716883234804349</v>
          </cell>
        </row>
      </sheetData>
      <sheetData sheetId="23">
        <row r="4">
          <cell r="J4">
            <v>29.0459026476498</v>
          </cell>
        </row>
      </sheetData>
      <sheetData sheetId="24">
        <row r="4">
          <cell r="J4">
            <v>25.72067740087812</v>
          </cell>
        </row>
      </sheetData>
      <sheetData sheetId="25">
        <row r="4">
          <cell r="J4">
            <v>25.797323282672679</v>
          </cell>
        </row>
      </sheetData>
      <sheetData sheetId="26">
        <row r="4">
          <cell r="J4">
            <v>3.4562045225062357</v>
          </cell>
        </row>
      </sheetData>
      <sheetData sheetId="27">
        <row r="4">
          <cell r="J4">
            <v>122.81832980351663</v>
          </cell>
        </row>
      </sheetData>
      <sheetData sheetId="28">
        <row r="4">
          <cell r="J4">
            <v>0.66837912488017459</v>
          </cell>
        </row>
      </sheetData>
      <sheetData sheetId="29">
        <row r="4">
          <cell r="J4">
            <v>6.7970460699791753</v>
          </cell>
        </row>
      </sheetData>
      <sheetData sheetId="30">
        <row r="4">
          <cell r="J4">
            <v>21.145840334719296</v>
          </cell>
        </row>
      </sheetData>
      <sheetData sheetId="31">
        <row r="4">
          <cell r="J4">
            <v>4.502299970385617</v>
          </cell>
        </row>
      </sheetData>
      <sheetData sheetId="32">
        <row r="4">
          <cell r="J4">
            <v>2.9374207790919282</v>
          </cell>
        </row>
      </sheetData>
      <sheetData sheetId="33">
        <row r="4">
          <cell r="J4">
            <v>1.7607779334594422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2" sqref="N2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26.14+15.37</f>
        <v>41.51</v>
      </c>
      <c r="J2" t="s">
        <v>6</v>
      </c>
      <c r="K2" s="9">
        <v>16.306000000000001</v>
      </c>
      <c r="M2" t="s">
        <v>7</v>
      </c>
      <c r="N2" s="9">
        <v>4.8499999999999996</v>
      </c>
      <c r="P2" t="s">
        <v>8</v>
      </c>
      <c r="Q2" s="10">
        <f>N2+K2+H2</f>
        <v>62.665999999999997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2.4099264074845989E-2</v>
      </c>
    </row>
    <row r="4" spans="2:20">
      <c r="B4" t="s">
        <v>30</v>
      </c>
      <c r="C4" s="19">
        <f>Investissement!C24</f>
        <v>2329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2600.3283670976775</v>
      </c>
      <c r="D7" s="20">
        <f>(C7*[1]Feuil1!$K$2-C4)/C4</f>
        <v>1.6014948071655998E-2</v>
      </c>
      <c r="E7" s="32">
        <f>C7-C7/(1+D7)</f>
        <v>40.987707757018597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936.99281217616647</v>
      </c>
    </row>
    <row r="9" spans="2:20">
      <c r="M9" s="17" t="str">
        <f>IF(C13&gt;C7*[2]Params!F8,B13,"Others")</f>
        <v>BTC</v>
      </c>
      <c r="N9" s="18">
        <f>IF(C13&gt;C7*0.1,C13,C7)</f>
        <v>876.73012821103725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762.75374020004301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19</v>
      </c>
      <c r="C12" s="1">
        <f>[2]ETH!J4</f>
        <v>936.99281217616647</v>
      </c>
      <c r="D12" s="30">
        <f>C12/$C$7</f>
        <v>0.36033634214511867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876.73012821103725</v>
      </c>
      <c r="D13" s="30">
        <f t="shared" ref="D13:D50" si="0">C13/$C$7</f>
        <v>0.33716131366500768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26</v>
      </c>
      <c r="C14" s="1">
        <f>[2]BNB!J4</f>
        <v>121.21490612653162</v>
      </c>
      <c r="D14" s="30">
        <f t="shared" si="0"/>
        <v>4.66152304686904E-2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122.81832980351663</v>
      </c>
      <c r="D15" s="30">
        <f t="shared" si="0"/>
        <v>4.7231854006422547E-2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76.27000000000001</v>
      </c>
      <c r="D16" s="30">
        <f t="shared" si="0"/>
        <v>2.9330911036104173E-2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59.4</v>
      </c>
      <c r="D17" s="30">
        <f t="shared" si="0"/>
        <v>2.2843268854655666E-2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32</v>
      </c>
      <c r="C18" s="9">
        <f>[2]MATIC!$J$4</f>
        <v>29.0459026476498</v>
      </c>
      <c r="D18" s="30">
        <f>C18/$C$7</f>
        <v>1.1170090291353858E-2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49</v>
      </c>
      <c r="C19" s="1">
        <f>[2]LUNC!J4</f>
        <v>30.716883234804349</v>
      </c>
      <c r="D19" s="30">
        <f>C19/$C$7</f>
        <v>1.181269397491079E-2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5</v>
      </c>
      <c r="C20" s="1">
        <f>H$2</f>
        <v>41.51</v>
      </c>
      <c r="D20" s="30">
        <f t="shared" si="0"/>
        <v>1.5963368521157519E-2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30.962316702131137</v>
      </c>
      <c r="D21" s="30">
        <f t="shared" si="0"/>
        <v>1.1907079541915439E-2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26.250163249827196</v>
      </c>
      <c r="D22" s="30">
        <f t="shared" si="0"/>
        <v>1.009494169350849E-2</v>
      </c>
      <c r="M22" s="17" t="str">
        <f>IF(OR(M21="",M21="Others"),"",IF(C26&gt;C7*[2]Params!F8,B26,"Others"))</f>
        <v/>
      </c>
      <c r="N22" s="18"/>
    </row>
    <row r="23" spans="2:17">
      <c r="B23" s="22" t="s">
        <v>57</v>
      </c>
      <c r="C23" s="9">
        <f>[2]MINA!$J$4</f>
        <v>25.72067740087812</v>
      </c>
      <c r="D23" s="30">
        <f t="shared" si="0"/>
        <v>9.8913190066014303E-3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27.089039912898109</v>
      </c>
      <c r="D24" s="30">
        <f t="shared" si="0"/>
        <v>1.0417545820620027E-2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25.797323282672679</v>
      </c>
      <c r="D25" s="30">
        <f t="shared" si="0"/>
        <v>9.920794469302361E-3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21.145840334719296</v>
      </c>
      <c r="D26" s="30">
        <f t="shared" si="0"/>
        <v>8.1319884835625387E-3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17.131410688974565</v>
      </c>
      <c r="D27" s="30">
        <f t="shared" si="0"/>
        <v>6.5881720577065294E-3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22</v>
      </c>
      <c r="C28" s="1">
        <f>-[2]BIGTIME!$C$4</f>
        <v>20</v>
      </c>
      <c r="D28" s="30">
        <f t="shared" si="0"/>
        <v>7.6913363146988772E-3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6</v>
      </c>
      <c r="C29" s="1">
        <f>$K$2</f>
        <v>16.306000000000001</v>
      </c>
      <c r="D29" s="30">
        <f t="shared" si="0"/>
        <v>6.2707464973739951E-3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7</v>
      </c>
      <c r="C30" s="1">
        <f>$N$2</f>
        <v>4.8499999999999996</v>
      </c>
      <c r="D30" s="30">
        <f t="shared" si="0"/>
        <v>1.8651490563144776E-3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11.24040544729902</v>
      </c>
      <c r="D31" s="30">
        <f t="shared" si="0"/>
        <v>4.3226869304375014E-3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11.100777637586335</v>
      </c>
      <c r="D32" s="30">
        <f t="shared" si="0"/>
        <v>4.268990708268249E-3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8.3630656809407444</v>
      </c>
      <c r="D33" s="30">
        <f t="shared" si="0"/>
        <v>3.2161575387015719E-3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7.4807358568036229</v>
      </c>
      <c r="D34" s="30">
        <f t="shared" si="0"/>
        <v>2.8768427678051863E-3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6.7970460699791753</v>
      </c>
      <c r="D35" s="30">
        <f t="shared" si="0"/>
        <v>2.6139183635356059E-3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6.3404889325150702</v>
      </c>
      <c r="D36" s="30">
        <f t="shared" si="0"/>
        <v>2.4383416389799737E-3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5.4</v>
      </c>
      <c r="D37" s="30">
        <f t="shared" si="0"/>
        <v>2.0766608049686969E-3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53</v>
      </c>
      <c r="C38" s="9">
        <f>[2]ICP!$J$4</f>
        <v>5.7256194680113586</v>
      </c>
      <c r="D38" s="30">
        <f t="shared" si="0"/>
        <v>2.2018832469231312E-3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4.0768077223040278</v>
      </c>
      <c r="D39" s="30">
        <f t="shared" si="0"/>
        <v>1.5678049641300892E-3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4.0852841075661299</v>
      </c>
      <c r="D40" s="30">
        <f t="shared" si="0"/>
        <v>1.5710647006192784E-3</v>
      </c>
    </row>
    <row r="41" spans="2:14">
      <c r="B41" s="22" t="s">
        <v>56</v>
      </c>
      <c r="C41" s="9">
        <f>[2]SHIB!$J$4</f>
        <v>3.4562045225062357</v>
      </c>
      <c r="D41" s="30">
        <f t="shared" si="0"/>
        <v>1.3291415677489352E-3</v>
      </c>
    </row>
    <row r="42" spans="2:14">
      <c r="B42" s="22" t="s">
        <v>37</v>
      </c>
      <c r="C42" s="9">
        <f>[2]GRT!$J$4</f>
        <v>4.502299970385617</v>
      </c>
      <c r="D42" s="30">
        <f t="shared" si="0"/>
        <v>1.7314351630947288E-3</v>
      </c>
    </row>
    <row r="43" spans="2:14">
      <c r="B43" s="22" t="s">
        <v>50</v>
      </c>
      <c r="C43" s="9">
        <f>[2]KAVA!$J$4</f>
        <v>2.9374207790919282</v>
      </c>
      <c r="D43" s="30">
        <f t="shared" si="0"/>
        <v>1.1296345554890409E-3</v>
      </c>
    </row>
    <row r="44" spans="2:14">
      <c r="B44" s="22" t="s">
        <v>36</v>
      </c>
      <c r="C44" s="9">
        <f>[2]AMP!$J$4</f>
        <v>2.0293122991419823</v>
      </c>
      <c r="D44" s="30">
        <f t="shared" si="0"/>
        <v>7.8040616901278996E-4</v>
      </c>
    </row>
    <row r="45" spans="2:14">
      <c r="B45" s="22" t="s">
        <v>40</v>
      </c>
      <c r="C45" s="9">
        <f>[2]SHPING!$J$4</f>
        <v>1.7607779334594422</v>
      </c>
      <c r="D45" s="30">
        <f t="shared" si="0"/>
        <v>6.7713676308685255E-4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6.5253051171143203E-4</v>
      </c>
    </row>
    <row r="47" spans="2:14">
      <c r="B47" s="22" t="s">
        <v>23</v>
      </c>
      <c r="C47" s="9">
        <f>[2]LUNA!J4</f>
        <v>1.24102678925997</v>
      </c>
      <c r="D47" s="30">
        <f t="shared" si="0"/>
        <v>4.7725772058746787E-4</v>
      </c>
    </row>
    <row r="48" spans="2:14">
      <c r="B48" s="7" t="s">
        <v>25</v>
      </c>
      <c r="C48" s="1">
        <f>[2]POLIS!J4</f>
        <v>0.90236741816300226</v>
      </c>
      <c r="D48" s="30">
        <f t="shared" si="0"/>
        <v>3.4702056462590833E-4</v>
      </c>
    </row>
    <row r="49" spans="2:4">
      <c r="B49" s="22" t="s">
        <v>43</v>
      </c>
      <c r="C49" s="9">
        <f>[2]TRX!$J$4</f>
        <v>0.66837912488017459</v>
      </c>
      <c r="D49" s="30">
        <f t="shared" si="0"/>
        <v>2.5703643175887711E-4</v>
      </c>
    </row>
    <row r="50" spans="2:4">
      <c r="B50" s="7" t="s">
        <v>28</v>
      </c>
      <c r="C50" s="1">
        <f>[2]ATLAS!O46</f>
        <v>0.57181996597595131</v>
      </c>
      <c r="D50" s="30">
        <f t="shared" si="0"/>
        <v>2.1990298348903553E-4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4"/>
  <sheetViews>
    <sheetView workbookViewId="0">
      <selection activeCell="B22" sqref="B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5"/>
      <c r="C23" s="16"/>
      <c r="D23" s="29"/>
      <c r="E23" s="25"/>
    </row>
    <row r="24" spans="2:5">
      <c r="B24" t="s">
        <v>8</v>
      </c>
      <c r="C24" s="19">
        <f>SUM(C4:C23)</f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2023-06-24T22:20:24Z</dcterms:modified>
</cp:coreProperties>
</file>