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7" l="1"/>
  <c r="D43" l="1"/>
  <c r="D30"/>
  <c r="D50"/>
  <c r="D23"/>
  <c r="D20"/>
  <c r="D39"/>
  <c r="D41"/>
  <c r="N8"/>
  <c r="D35"/>
  <c r="D24"/>
  <c r="D42"/>
  <c r="D32"/>
  <c r="D48"/>
  <c r="D49"/>
  <c r="D31"/>
  <c r="D7"/>
  <c r="E7" s="1"/>
  <c r="D46"/>
  <c r="D27"/>
  <c r="D38"/>
  <c r="D19"/>
  <c r="D33"/>
  <c r="D17"/>
  <c r="D21"/>
  <c r="D16"/>
  <c r="D34"/>
  <c r="D15"/>
  <c r="D29"/>
  <c r="D12"/>
  <c r="N9"/>
  <c r="D47"/>
  <c r="M8"/>
  <c r="D45"/>
  <c r="D44"/>
  <c r="M9"/>
  <c r="D54"/>
  <c r="D51"/>
  <c r="D13"/>
  <c r="D14"/>
  <c r="D36"/>
  <c r="D22"/>
  <c r="D53"/>
  <c r="D55"/>
  <c r="D52"/>
  <c r="D25"/>
  <c r="D37"/>
  <c r="Q3"/>
  <c r="D40"/>
  <c r="D18"/>
  <c r="D26"/>
  <c r="D28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<sst xmlns="http://schemas.openxmlformats.org/spreadsheetml/2006/main" count="107" uniqueCount="67">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</sst>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1238.2190272770904</c:v>
                </c:pt>
                <c:pt idx="1">
                  <c:v>1260.6264866123104</c:v>
                </c:pt>
                <c:pt idx="2">
                  <c:v>599.86</c:v>
                </c:pt>
                <c:pt idx="3">
                  <c:v>245.35027555112978</c:v>
                </c:pt>
                <c:pt idx="4">
                  <c:v>1083.3334316618141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1260.6264866123104</v>
          </cell>
        </row>
      </sheetData>
      <sheetData sheetId="1">
        <row r="4">
          <cell r="J4">
            <v>1238.2190272770904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3.0506032102026035</v>
          </cell>
        </row>
      </sheetData>
      <sheetData sheetId="4">
        <row r="47">
          <cell r="M47">
            <v>112.44999999999999</v>
          </cell>
          <cell r="O47">
            <v>2.1364868566136899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3.6567843132853723</v>
          </cell>
        </row>
      </sheetData>
      <sheetData sheetId="8">
        <row r="4">
          <cell r="J4">
            <v>43.958064309027165</v>
          </cell>
        </row>
      </sheetData>
      <sheetData sheetId="9">
        <row r="4">
          <cell r="J4">
            <v>11.664276881170435</v>
          </cell>
        </row>
      </sheetData>
      <sheetData sheetId="10">
        <row r="4">
          <cell r="J4">
            <v>23.686731749659579</v>
          </cell>
        </row>
      </sheetData>
      <sheetData sheetId="11">
        <row r="4">
          <cell r="J4">
            <v>14.085393903145857</v>
          </cell>
        </row>
      </sheetData>
      <sheetData sheetId="12">
        <row r="4">
          <cell r="J4">
            <v>60.049409929715274</v>
          </cell>
        </row>
      </sheetData>
      <sheetData sheetId="13">
        <row r="4">
          <cell r="J4">
            <v>3.6492467063209983</v>
          </cell>
        </row>
      </sheetData>
      <sheetData sheetId="14">
        <row r="4">
          <cell r="J4">
            <v>209.30492259829359</v>
          </cell>
        </row>
      </sheetData>
      <sheetData sheetId="15">
        <row r="4">
          <cell r="J4">
            <v>5.6022938537300124</v>
          </cell>
        </row>
      </sheetData>
      <sheetData sheetId="16">
        <row r="4">
          <cell r="J4">
            <v>38.061892619527406</v>
          </cell>
        </row>
      </sheetData>
      <sheetData sheetId="17">
        <row r="4">
          <cell r="J4">
            <v>5.4467189563598062</v>
          </cell>
        </row>
      </sheetData>
      <sheetData sheetId="18">
        <row r="4">
          <cell r="J4">
            <v>5.2486094874765445</v>
          </cell>
        </row>
      </sheetData>
      <sheetData sheetId="19">
        <row r="4">
          <cell r="J4">
            <v>13.247623254264154</v>
          </cell>
        </row>
      </sheetData>
      <sheetData sheetId="20">
        <row r="4">
          <cell r="J4">
            <v>2.6524952100463643</v>
          </cell>
        </row>
      </sheetData>
      <sheetData sheetId="21">
        <row r="4">
          <cell r="J4">
            <v>13.58026632917219</v>
          </cell>
        </row>
      </sheetData>
      <sheetData sheetId="22">
        <row r="4">
          <cell r="J4">
            <v>8.2136964609703789</v>
          </cell>
        </row>
      </sheetData>
      <sheetData sheetId="23">
        <row r="4">
          <cell r="J4">
            <v>12.00777081495157</v>
          </cell>
        </row>
      </sheetData>
      <sheetData sheetId="24">
        <row r="4">
          <cell r="J4">
            <v>3.7345686399115783</v>
          </cell>
        </row>
      </sheetData>
      <sheetData sheetId="25">
        <row r="4">
          <cell r="J4">
            <v>18.812475981157419</v>
          </cell>
        </row>
      </sheetData>
      <sheetData sheetId="26">
        <row r="4">
          <cell r="J4">
            <v>59.59440926956146</v>
          </cell>
        </row>
      </sheetData>
      <sheetData sheetId="27">
        <row r="4">
          <cell r="J4">
            <v>1.8852817680436791</v>
          </cell>
        </row>
      </sheetData>
      <sheetData sheetId="28">
        <row r="4">
          <cell r="J4">
            <v>47.623931081069856</v>
          </cell>
        </row>
      </sheetData>
      <sheetData sheetId="29">
        <row r="4">
          <cell r="J4">
            <v>41.586201384709007</v>
          </cell>
        </row>
      </sheetData>
      <sheetData sheetId="30">
        <row r="4">
          <cell r="J4">
            <v>2.8973703486669655</v>
          </cell>
        </row>
      </sheetData>
      <sheetData sheetId="31">
        <row r="4">
          <cell r="J4">
            <v>4.6187393225494571</v>
          </cell>
        </row>
      </sheetData>
      <sheetData sheetId="32">
        <row r="4">
          <cell r="J4">
            <v>2.8178976933721911</v>
          </cell>
        </row>
      </sheetData>
      <sheetData sheetId="33">
        <row r="4">
          <cell r="J4">
            <v>245.35027555112978</v>
          </cell>
        </row>
      </sheetData>
      <sheetData sheetId="34">
        <row r="4">
          <cell r="J4">
            <v>0.96602841695846398</v>
          </cell>
        </row>
      </sheetData>
      <sheetData sheetId="35">
        <row r="4">
          <cell r="J4">
            <v>11.846440770288158</v>
          </cell>
        </row>
      </sheetData>
      <sheetData sheetId="36">
        <row r="4">
          <cell r="J4">
            <v>19.186922028676292</v>
          </cell>
        </row>
      </sheetData>
      <sheetData sheetId="37">
        <row r="4">
          <cell r="J4">
            <v>9.7099486140847322</v>
          </cell>
        </row>
      </sheetData>
      <sheetData sheetId="38">
        <row r="4">
          <cell r="J4">
            <v>8.6231352988321746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599.86</f>
        <v>599.86</v>
      </c>
      <c r="P2" t="s">
        <v>8</v>
      </c>
      <c r="Q2" s="10">
        <f>N2+K2+H2</f>
        <v>676.79000000000008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0.15286435553806824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4427.3892211023467</v>
      </c>
      <c r="D7" s="20">
        <f>(C7*[1]Feuil1!$K$2-C4)/C4</f>
        <v>0.55317046692487881</v>
      </c>
      <c r="E7" s="31">
        <f>C7-C7/(1+D7)</f>
        <v>1576.8397705528964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1238.2190272770904</v>
      </c>
    </row>
    <row r="9" spans="2:20">
      <c r="M9" s="17" t="str">
        <f>IF(C13&gt;C7*Params!F8,B13,"Others")</f>
        <v>ETH</v>
      </c>
      <c r="N9" s="18">
        <f>IF(C13&gt;C7*0.1,C13,C7)</f>
        <v>1260.6264866123104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599.86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245.35027555112978</v>
      </c>
    </row>
    <row r="12" spans="2:20">
      <c r="B12" s="7" t="s">
        <v>4</v>
      </c>
      <c r="C12" s="1">
        <f>[2]BTC!J4</f>
        <v>1238.2190272770904</v>
      </c>
      <c r="D12" s="20">
        <f>C12/$C$7</f>
        <v>0.27967250346442196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1083.3334316618141</v>
      </c>
    </row>
    <row r="13" spans="2:20">
      <c r="B13" s="7" t="s">
        <v>19</v>
      </c>
      <c r="C13" s="1">
        <f>[2]ETH!J4</f>
        <v>1260.6264866123104</v>
      </c>
      <c r="D13" s="20">
        <f t="shared" ref="D13:D55" si="0">C13/$C$7</f>
        <v>0.28473360340757103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599.86</v>
      </c>
      <c r="D14" s="20">
        <f t="shared" si="0"/>
        <v>0.13548842671000694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245.35027555112978</v>
      </c>
      <c r="D15" s="20">
        <f t="shared" si="0"/>
        <v>5.5416468554811547E-2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209.30492259829359</v>
      </c>
      <c r="D16" s="20">
        <f t="shared" si="0"/>
        <v>4.7275021947625402E-2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2.5398715672890804E-2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2.3941875156304363E-2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1.412796500968715E-2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60.049409929715274</v>
      </c>
      <c r="D20" s="20">
        <f t="shared" si="0"/>
        <v>1.3563164865537609E-2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1.1451444060609729E-2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47.623931081069856</v>
      </c>
      <c r="D22" s="20">
        <f t="shared" si="0"/>
        <v>1.0756662381088845E-2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59.59440926956146</v>
      </c>
      <c r="D23" s="20">
        <f t="shared" si="0"/>
        <v>1.3460395346656114E-2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43.958064309027165</v>
      </c>
      <c r="D24" s="20">
        <f t="shared" si="0"/>
        <v>9.9286649792408206E-3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41.586201384709007</v>
      </c>
      <c r="D25" s="20">
        <f t="shared" si="0"/>
        <v>9.392940016770138E-3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38.061892619527406</v>
      </c>
      <c r="D26" s="20">
        <f t="shared" si="0"/>
        <v>8.5969158614093173E-3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5.9244847674515422E-3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23.686731749659579</v>
      </c>
      <c r="D28" s="20">
        <f t="shared" si="0"/>
        <v>5.3500450416152871E-3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18.812475981157419</v>
      </c>
      <c r="D29" s="20">
        <f t="shared" si="0"/>
        <v>4.2491127483192956E-3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19.186922028676292</v>
      </c>
      <c r="D30" s="20">
        <f t="shared" si="0"/>
        <v>4.3336876589086214E-3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13.247623254264154</v>
      </c>
      <c r="D31" s="20">
        <f t="shared" si="0"/>
        <v>2.99219756671082E-3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14.085393903145857</v>
      </c>
      <c r="D32" s="20">
        <f t="shared" si="0"/>
        <v>3.1814220977027237E-3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11.664276881170435</v>
      </c>
      <c r="D33" s="20">
        <f t="shared" si="0"/>
        <v>2.634572272429715E-3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11.846440770288158</v>
      </c>
      <c r="D34" s="20">
        <f t="shared" si="0"/>
        <v>2.6757170374414451E-3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13.58026632917219</v>
      </c>
      <c r="D35" s="20">
        <f t="shared" si="0"/>
        <v>3.0673305758717388E-3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12.00777081495157</v>
      </c>
      <c r="D36" s="20">
        <f t="shared" si="0"/>
        <v>2.7121561297838263E-3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2.3716008409546776E-3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8.2136964609703789</v>
      </c>
      <c r="D38" s="20">
        <f t="shared" si="0"/>
        <v>1.8552008984936961E-3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5.4467189563598062</v>
      </c>
      <c r="D39" s="20">
        <f t="shared" si="0"/>
        <v>1.2302326911758762E-3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5.6022938537300124</v>
      </c>
      <c r="D40" s="20">
        <f t="shared" si="0"/>
        <v>1.2653718871220303E-3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4.6187393225494571</v>
      </c>
      <c r="D41" s="20">
        <f t="shared" si="0"/>
        <v>1.0432196249055934E-3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5.2486094874765445</v>
      </c>
      <c r="D42" s="20">
        <f t="shared" si="0"/>
        <v>1.1854863499373401E-3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3.6567843132853723</v>
      </c>
      <c r="D43" s="20">
        <f t="shared" si="0"/>
        <v>8.2594597643594872E-4</v>
      </c>
    </row>
    <row r="44" spans="2:14">
      <c r="B44" s="22" t="s">
        <v>23</v>
      </c>
      <c r="C44" s="9">
        <f>[2]LUNA!J4</f>
        <v>3.7345686399115783</v>
      </c>
      <c r="D44" s="20">
        <f t="shared" si="0"/>
        <v>8.435148692397395E-4</v>
      </c>
    </row>
    <row r="45" spans="2:14">
      <c r="B45" s="22" t="s">
        <v>36</v>
      </c>
      <c r="C45" s="9">
        <f>[2]AMP!$J$4</f>
        <v>3.6492467063209983</v>
      </c>
      <c r="D45" s="20">
        <f t="shared" si="0"/>
        <v>8.2424348167256826E-4</v>
      </c>
    </row>
    <row r="46" spans="2:14">
      <c r="B46" s="7" t="s">
        <v>25</v>
      </c>
      <c r="C46" s="1">
        <f>[2]POLIS!J4</f>
        <v>3.0506032102026035</v>
      </c>
      <c r="D46" s="20">
        <f t="shared" si="0"/>
        <v>6.8902982273671748E-4</v>
      </c>
    </row>
    <row r="47" spans="2:14">
      <c r="B47" s="22" t="s">
        <v>40</v>
      </c>
      <c r="C47" s="9">
        <f>[2]SHPING!$J$4</f>
        <v>2.8178976933721911</v>
      </c>
      <c r="D47" s="20">
        <f t="shared" si="0"/>
        <v>6.3646938469768904E-4</v>
      </c>
    </row>
    <row r="48" spans="2:14">
      <c r="B48" s="22" t="s">
        <v>50</v>
      </c>
      <c r="C48" s="9">
        <f>[2]KAVA!$J$4</f>
        <v>2.6524952100463643</v>
      </c>
      <c r="D48" s="20">
        <f t="shared" si="0"/>
        <v>5.9911046388325822E-4</v>
      </c>
    </row>
    <row r="49" spans="2:4">
      <c r="B49" s="22" t="s">
        <v>62</v>
      </c>
      <c r="C49" s="10">
        <f>[2]SEI!$J$4</f>
        <v>2.8973703486669655</v>
      </c>
      <c r="D49" s="20">
        <f t="shared" si="0"/>
        <v>6.5441961480530687E-4</v>
      </c>
    </row>
    <row r="50" spans="2:4">
      <c r="B50" s="22" t="s">
        <v>65</v>
      </c>
      <c r="C50" s="10">
        <f>[2]DYDX!$J$4</f>
        <v>8.6231352988321746</v>
      </c>
      <c r="D50" s="20">
        <f t="shared" si="0"/>
        <v>1.9476795167977475E-3</v>
      </c>
    </row>
    <row r="51" spans="2:4">
      <c r="B51" s="22" t="s">
        <v>66</v>
      </c>
      <c r="C51" s="10">
        <f>[2]TIA!$J$4</f>
        <v>9.7099486140847322</v>
      </c>
      <c r="D51" s="20">
        <f t="shared" si="0"/>
        <v>2.1931545046466722E-3</v>
      </c>
    </row>
    <row r="52" spans="2:4">
      <c r="B52" s="7" t="s">
        <v>28</v>
      </c>
      <c r="C52" s="1">
        <f>[2]ATLAS!O47</f>
        <v>2.1364868566136899</v>
      </c>
      <c r="D52" s="20">
        <f t="shared" si="0"/>
        <v>4.8256133579368025E-4</v>
      </c>
    </row>
    <row r="53" spans="2:4">
      <c r="B53" s="22" t="s">
        <v>63</v>
      </c>
      <c r="C53" s="10">
        <f>[2]MEME!$J$4</f>
        <v>1.8852817680436791</v>
      </c>
      <c r="D53" s="20">
        <f t="shared" si="0"/>
        <v>4.2582245966942006E-4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3.8324925035109663E-4</v>
      </c>
    </row>
    <row r="55" spans="2:4">
      <c r="B55" s="22" t="s">
        <v>43</v>
      </c>
      <c r="C55" s="9">
        <f>[2]TRX!$J$4</f>
        <v>0.96602841695846398</v>
      </c>
      <c r="D55" s="20">
        <f t="shared" si="0"/>
        <v>2.1819369581379134E-4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2023-12-27T01:55:09Z</dcterms:modified>
</cp:coreProperties>
</file>